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2"/>
  </bookViews>
  <sheets>
    <sheet name="城市" sheetId="1" r:id="rId1"/>
    <sheet name="农村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<sst xmlns="http://schemas.openxmlformats.org/spreadsheetml/2006/main" count="298" uniqueCount="124">
  <si>
    <t xml:space="preserve">江西省2020年6月城市低保月报表 </t>
  </si>
  <si>
    <t xml:space="preserve">填报单位（盖章）:   </t>
  </si>
  <si>
    <t>填报日期：</t>
  </si>
  <si>
    <t>县(区)</t>
  </si>
  <si>
    <t>低保户（户）</t>
  </si>
  <si>
    <t>低保人数（人）</t>
  </si>
  <si>
    <t>非农人口数</t>
  </si>
  <si>
    <t>保障人数占非农人口比例（%）</t>
  </si>
  <si>
    <t>女性人数</t>
  </si>
  <si>
    <t>残疾人</t>
  </si>
  <si>
    <t>老年人
人数</t>
  </si>
  <si>
    <t>成年人</t>
  </si>
  <si>
    <t>未成年人人数</t>
  </si>
  <si>
    <t>当月低保资金支出
(万元)</t>
  </si>
  <si>
    <t>价格、节日等临时补贴</t>
  </si>
  <si>
    <t>当月人均补差(元)</t>
  </si>
  <si>
    <t>1- 月累计低保资金支出(万元)</t>
  </si>
  <si>
    <t>1- 月累计保障人数</t>
  </si>
  <si>
    <t>1- 月平均月人均补差（元）</t>
  </si>
  <si>
    <t>保障标准（元/月）</t>
  </si>
  <si>
    <t>动态管理情况</t>
  </si>
  <si>
    <t>当月退出原因</t>
  </si>
  <si>
    <t>常补对象</t>
  </si>
  <si>
    <t>非常补
对象</t>
  </si>
  <si>
    <t>合计</t>
  </si>
  <si>
    <t>其中整户保（户）</t>
  </si>
  <si>
    <t>总数</t>
  </si>
  <si>
    <t>重度残疾</t>
  </si>
  <si>
    <t>在职人员</t>
  </si>
  <si>
    <t>灵活就业</t>
  </si>
  <si>
    <t>登记失业</t>
  </si>
  <si>
    <t>无就业条件</t>
  </si>
  <si>
    <t>合计(万元)</t>
  </si>
  <si>
    <t>常补对象资金（万元）</t>
  </si>
  <si>
    <t>非常补
对象资金（万元）</t>
  </si>
  <si>
    <t>当月新增</t>
  </si>
  <si>
    <t>当月退出</t>
  </si>
  <si>
    <t>户数</t>
  </si>
  <si>
    <t>人数</t>
  </si>
  <si>
    <t>死亡</t>
  </si>
  <si>
    <t>领取社保</t>
  </si>
  <si>
    <t>家购买小车</t>
  </si>
  <si>
    <t>自动退出</t>
  </si>
  <si>
    <t>属地管理调整</t>
  </si>
  <si>
    <t>子女或本人大学毕业</t>
  </si>
  <si>
    <t>领取公积金</t>
  </si>
  <si>
    <t>子女已成年已就业</t>
  </si>
  <si>
    <t>户口迁出</t>
  </si>
  <si>
    <t>本人务工有收入</t>
  </si>
  <si>
    <t>多套住房</t>
  </si>
  <si>
    <t>转特困</t>
  </si>
  <si>
    <t>失联</t>
  </si>
  <si>
    <t>金融资产超标</t>
  </si>
  <si>
    <t>栏</t>
  </si>
  <si>
    <t>设区市</t>
  </si>
  <si>
    <t>信州区</t>
  </si>
  <si>
    <t>广信区</t>
  </si>
  <si>
    <t>广丰区</t>
  </si>
  <si>
    <t>玉山县</t>
  </si>
  <si>
    <t>横峰县</t>
  </si>
  <si>
    <t>铅山县</t>
  </si>
  <si>
    <t>弋阳县</t>
  </si>
  <si>
    <t>万年县</t>
  </si>
  <si>
    <t>余干县</t>
  </si>
  <si>
    <t>鄱阳县</t>
  </si>
  <si>
    <t>德兴市</t>
  </si>
  <si>
    <t>婺源县</t>
  </si>
  <si>
    <t>经开区</t>
  </si>
  <si>
    <t>三清山</t>
  </si>
  <si>
    <t>新增项说明：</t>
  </si>
  <si>
    <t>持有残联统一制发的《残疾人证》的各类残疾人员</t>
  </si>
  <si>
    <t>持有《残疾人证》且残疾程度为一级或二级的残疾人</t>
  </si>
  <si>
    <t>从事一定社会劳动并取得劳动报酬或经营收入的人员，一般应建立劳务关系，包括企业内退人员和个体经营人员</t>
  </si>
  <si>
    <t>为社会、单位、家庭或个人提供临时性劳务并获取相应劳动报酬，且无法建立稳定劳务关系的人员</t>
  </si>
  <si>
    <t>16岁至法定退休年龄，有劳动能力，无业而要求就业并在当地就业服务机构登记求职的人员</t>
  </si>
  <si>
    <t>16岁至法定退休年龄，无劳动能力，或因照料家中残疾人、老年人、未成年人而无劳动时间的人员，且未在就业服务机构登记求职的人员</t>
  </si>
  <si>
    <t>18=19+20</t>
  </si>
  <si>
    <t>最低生活保障对象的价格补贴、节日补贴等临时或一次性补助支出</t>
  </si>
  <si>
    <t>23=24+25</t>
  </si>
  <si>
    <t>各列
备注：</t>
  </si>
  <si>
    <t>客观数据，如实填写</t>
  </si>
  <si>
    <t>1+2合计数据，自动生成不填写</t>
  </si>
  <si>
    <t>4+5合计数据，自动生成不填写</t>
  </si>
  <si>
    <t>填写一次，一般不予改动</t>
  </si>
  <si>
    <t>6÷7，自动生成不填写</t>
  </si>
  <si>
    <t>16÷6，自动生成不填写</t>
  </si>
  <si>
    <t>客观数据，累计填写</t>
  </si>
  <si>
    <t>18÷19，自动生成不填写</t>
  </si>
  <si>
    <t>客观数据，如实填写（最高/最低）</t>
  </si>
  <si>
    <t>1、市级均为合计内容，不需填写。
2、黄色框内如实填写一次，一般不做大改动。
3、红色框内为计算值，不需填写。
4、白色框内各县应如实填写。</t>
  </si>
  <si>
    <t xml:space="preserve">江西省2020年6月农村低保月报表 </t>
  </si>
  <si>
    <t>低保户</t>
  </si>
  <si>
    <t>低保人数</t>
  </si>
  <si>
    <t>农业人口
总数</t>
  </si>
  <si>
    <t>保障人数占农业人口比例（%）</t>
  </si>
  <si>
    <t>因残致贫人数</t>
  </si>
  <si>
    <t>因病致贫人数</t>
  </si>
  <si>
    <t>因灾致贫人数</t>
  </si>
  <si>
    <t>当月低保资金支出</t>
  </si>
  <si>
    <t>非常补对象</t>
  </si>
  <si>
    <t>有劳动条件</t>
  </si>
  <si>
    <t>无劳动条件</t>
  </si>
  <si>
    <t>合计   (万元)</t>
  </si>
  <si>
    <t>常补对象资金   （万元）</t>
  </si>
  <si>
    <t>暂停</t>
  </si>
  <si>
    <t>务工有正常收入</t>
  </si>
  <si>
    <t>有遗属补助</t>
  </si>
  <si>
    <t>子女成年家庭收入超低保标准</t>
  </si>
  <si>
    <t>失踪</t>
  </si>
  <si>
    <t>另购新房</t>
  </si>
  <si>
    <t>转五保</t>
  </si>
  <si>
    <t>转孤儿</t>
  </si>
  <si>
    <t>考取公职</t>
  </si>
  <si>
    <t>变更享受人</t>
  </si>
  <si>
    <t>…</t>
  </si>
  <si>
    <t>江西省</t>
  </si>
  <si>
    <t>审核人：</t>
  </si>
  <si>
    <t>填表人：</t>
  </si>
  <si>
    <r>
      <t>年龄在1</t>
    </r>
    <r>
      <rPr>
        <sz val="10"/>
        <color indexed="8"/>
        <rFont val="仿宋_GB2312"/>
        <family val="3"/>
      </rPr>
      <t>6-60岁，有劳动能力且具备劳动时间的公民</t>
    </r>
  </si>
  <si>
    <t>16-60岁，无劳动能力，或因照料家中残疾人、老年人、未成年人而无劳动时间的公民</t>
  </si>
  <si>
    <t>19=20+21</t>
  </si>
  <si>
    <t>24=25+26</t>
  </si>
  <si>
    <t>15÷6，自动生成不填写</t>
  </si>
  <si>
    <t>17÷18，自动生成不填写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</si>
</sst>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00_ "/>
    <numFmt numFmtId="179" formatCode="0.00_ "/>
    <numFmt numFmtId="180" formatCode="0_);[Red]\(0\)"/>
    <numFmt numFmtId="181" formatCode="0.0000_);[Red]\(0.0000\)"/>
    <numFmt numFmtId="182" formatCode="0.000_);[Red]\(0.000\)"/>
  </numFmts>
  <fonts count="7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b/>
      <sz val="10"/>
      <color indexed="8"/>
      <name val="黑体"/>
      <family val="3"/>
    </font>
    <font>
      <b/>
      <sz val="10"/>
      <name val="黑体"/>
      <family val="3"/>
    </font>
    <font>
      <sz val="10"/>
      <name val="黑体"/>
      <family val="3"/>
    </font>
    <font>
      <sz val="10"/>
      <color indexed="10"/>
      <name val="黑体"/>
      <family val="3"/>
    </font>
    <font>
      <sz val="10"/>
      <name val="仿宋_GB2312"/>
      <family val="3"/>
    </font>
    <font>
      <b/>
      <sz val="8"/>
      <name val="黑体"/>
      <family val="3"/>
    </font>
    <font>
      <sz val="11"/>
      <name val="黑体"/>
      <family val="3"/>
    </font>
    <font>
      <sz val="14"/>
      <name val="宋体"/>
      <family val="0"/>
    </font>
    <font>
      <b/>
      <sz val="9"/>
      <name val="黑体"/>
      <family val="3"/>
    </font>
    <font>
      <sz val="9"/>
      <name val="Times New Roman"/>
      <family val="1"/>
    </font>
    <font>
      <sz val="9"/>
      <color indexed="8"/>
      <name val="宋体"/>
      <family val="0"/>
    </font>
    <font>
      <sz val="20"/>
      <name val="方正小标宋简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黑体"/>
      <family val="3"/>
    </font>
    <font>
      <b/>
      <sz val="8"/>
      <color indexed="8"/>
      <name val="仿宋"/>
      <family val="3"/>
    </font>
    <font>
      <sz val="11"/>
      <name val="宋体"/>
      <family val="0"/>
    </font>
    <font>
      <b/>
      <sz val="10"/>
      <color indexed="8"/>
      <name val="宋体"/>
      <family val="0"/>
    </font>
    <font>
      <sz val="11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仿宋_GB2312"/>
      <family val="3"/>
    </font>
    <font>
      <sz val="10"/>
      <color theme="1"/>
      <name val="黑体"/>
      <family val="3"/>
    </font>
    <font>
      <b/>
      <sz val="8"/>
      <color theme="1"/>
      <name val="仿宋"/>
      <family val="3"/>
    </font>
    <font>
      <sz val="1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b/>
      <sz val="10"/>
      <color theme="1"/>
      <name val="Calibri"/>
      <family val="0"/>
    </font>
    <font>
      <sz val="11"/>
      <color theme="1"/>
      <name val="仿宋_GB2312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1" fillId="0" borderId="0">
      <alignment/>
      <protection/>
    </xf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6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3">
    <xf numFmtId="0" fontId="0" fillId="0" borderId="0" xfId="0" applyFont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64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vertical="top"/>
      <protection locked="0"/>
    </xf>
    <xf numFmtId="0" fontId="6" fillId="33" borderId="0" xfId="0" applyFont="1" applyFill="1" applyAlignment="1" applyProtection="1">
      <alignment vertical="top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176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5" fillId="3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65" fillId="0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6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67" fillId="0" borderId="13" xfId="0" applyFont="1" applyBorder="1" applyAlignment="1" applyProtection="1">
      <alignment vertical="center" wrapText="1"/>
      <protection locked="0"/>
    </xf>
    <xf numFmtId="0" fontId="67" fillId="34" borderId="13" xfId="0" applyFont="1" applyFill="1" applyBorder="1" applyAlignment="1" applyProtection="1">
      <alignment vertical="center" wrapText="1"/>
      <protection locked="0"/>
    </xf>
    <xf numFmtId="0" fontId="67" fillId="33" borderId="13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top"/>
      <protection locked="0"/>
    </xf>
    <xf numFmtId="10" fontId="65" fillId="34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45" applyFont="1" applyFill="1" applyBorder="1" applyAlignment="1" applyProtection="1">
      <alignment horizontal="center" vertical="center"/>
      <protection locked="0"/>
    </xf>
    <xf numFmtId="0" fontId="8" fillId="35" borderId="10" xfId="45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 shrinkToFit="1"/>
      <protection locked="0"/>
    </xf>
    <xf numFmtId="10" fontId="65" fillId="0" borderId="10" xfId="0" applyNumberFormat="1" applyFont="1" applyFill="1" applyBorder="1" applyAlignment="1" applyProtection="1">
      <alignment horizontal="center" vertical="center"/>
      <protection/>
    </xf>
    <xf numFmtId="0" fontId="68" fillId="0" borderId="0" xfId="0" applyFont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177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NumberFormat="1" applyFont="1" applyBorder="1" applyAlignment="1" applyProtection="1">
      <alignment horizontal="center" vertical="center" wrapText="1"/>
      <protection locked="0"/>
    </xf>
    <xf numFmtId="178" fontId="65" fillId="34" borderId="10" xfId="0" applyNumberFormat="1" applyFont="1" applyFill="1" applyBorder="1" applyAlignment="1" applyProtection="1">
      <alignment horizontal="center" vertical="center"/>
      <protection/>
    </xf>
    <xf numFmtId="178" fontId="7" fillId="34" borderId="10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 locked="0"/>
    </xf>
    <xf numFmtId="177" fontId="65" fillId="34" borderId="10" xfId="0" applyNumberFormat="1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center" vertical="center"/>
      <protection locked="0"/>
    </xf>
    <xf numFmtId="0" fontId="65" fillId="34" borderId="10" xfId="0" applyFont="1" applyFill="1" applyBorder="1" applyAlignment="1" applyProtection="1">
      <alignment horizontal="center" vertical="center"/>
      <protection locked="0"/>
    </xf>
    <xf numFmtId="177" fontId="65" fillId="0" borderId="10" xfId="0" applyNumberFormat="1" applyFont="1" applyFill="1" applyBorder="1" applyAlignment="1" applyProtection="1">
      <alignment horizontal="center" vertical="center"/>
      <protection/>
    </xf>
    <xf numFmtId="0" fontId="65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65" fillId="0" borderId="14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horizontal="center" vertical="center" wrapText="1"/>
      <protection locked="0"/>
    </xf>
    <xf numFmtId="0" fontId="70" fillId="0" borderId="0" xfId="0" applyFont="1" applyAlignment="1" applyProtection="1">
      <alignment horizontal="center" vertical="center"/>
      <protection locked="0"/>
    </xf>
    <xf numFmtId="0" fontId="71" fillId="0" borderId="0" xfId="0" applyFont="1" applyFill="1" applyAlignment="1" applyProtection="1">
      <alignment vertical="center"/>
      <protection locked="0"/>
    </xf>
    <xf numFmtId="0" fontId="71" fillId="0" borderId="0" xfId="0" applyFont="1" applyFill="1" applyAlignment="1">
      <alignment horizontal="center" vertical="center"/>
    </xf>
    <xf numFmtId="0" fontId="15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7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1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180" fontId="7" fillId="34" borderId="10" xfId="0" applyNumberFormat="1" applyFont="1" applyFill="1" applyBorder="1" applyAlignment="1" applyProtection="1">
      <alignment horizontal="center" vertical="center"/>
      <protection/>
    </xf>
    <xf numFmtId="180" fontId="8" fillId="0" borderId="10" xfId="0" applyNumberFormat="1" applyFont="1" applyBorder="1" applyAlignment="1" applyProtection="1">
      <alignment horizontal="center" vertical="center"/>
      <protection locked="0"/>
    </xf>
    <xf numFmtId="180" fontId="8" fillId="33" borderId="10" xfId="0" applyNumberFormat="1" applyFont="1" applyFill="1" applyBorder="1" applyAlignment="1" applyProtection="1">
      <alignment horizontal="center" vertical="center"/>
      <protection locked="0"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0" fontId="15" fillId="0" borderId="10" xfId="0" applyNumberFormat="1" applyFont="1" applyFill="1" applyBorder="1" applyAlignment="1" applyProtection="1">
      <alignment horizontal="center" vertical="center"/>
      <protection locked="0"/>
    </xf>
    <xf numFmtId="180" fontId="2" fillId="0" borderId="10" xfId="0" applyNumberFormat="1" applyFont="1" applyBorder="1" applyAlignment="1" applyProtection="1">
      <alignment horizontal="center" vertical="center"/>
      <protection locked="0"/>
    </xf>
    <xf numFmtId="180" fontId="2" fillId="33" borderId="10" xfId="0" applyNumberFormat="1" applyFont="1" applyFill="1" applyBorder="1" applyAlignment="1" applyProtection="1">
      <alignment horizontal="center" vertical="center"/>
      <protection locked="0"/>
    </xf>
    <xf numFmtId="180" fontId="2" fillId="0" borderId="0" xfId="0" applyNumberFormat="1" applyFont="1" applyFill="1" applyBorder="1" applyAlignment="1" applyProtection="1">
      <alignment horizontal="center" vertical="center"/>
      <protection locked="0"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 locked="0"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180" fontId="2" fillId="33" borderId="10" xfId="0" applyNumberFormat="1" applyFont="1" applyFill="1" applyBorder="1" applyAlignment="1" applyProtection="1">
      <alignment horizontal="center" vertical="center"/>
      <protection/>
    </xf>
    <xf numFmtId="180" fontId="3" fillId="0" borderId="10" xfId="59" applyNumberFormat="1" applyFont="1" applyBorder="1" applyAlignment="1" applyProtection="1">
      <alignment horizontal="center" vertical="center"/>
      <protection locked="0"/>
    </xf>
    <xf numFmtId="180" fontId="3" fillId="36" borderId="10" xfId="51" applyNumberFormat="1" applyFont="1" applyFill="1" applyBorder="1" applyAlignment="1" applyProtection="1">
      <alignment horizontal="center" vertical="center"/>
      <protection locked="0"/>
    </xf>
    <xf numFmtId="180" fontId="3" fillId="0" borderId="10" xfId="51" applyNumberFormat="1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80" fontId="8" fillId="0" borderId="0" xfId="0" applyNumberFormat="1" applyFont="1" applyFill="1" applyBorder="1" applyAlignment="1" applyProtection="1">
      <alignment horizontal="center" vertical="center"/>
      <protection locked="0"/>
    </xf>
    <xf numFmtId="180" fontId="8" fillId="0" borderId="0" xfId="0" applyNumberFormat="1" applyFont="1" applyFill="1" applyBorder="1" applyAlignment="1" applyProtection="1">
      <alignment horizontal="center" vertical="center"/>
      <protection/>
    </xf>
    <xf numFmtId="10" fontId="7" fillId="34" borderId="10" xfId="0" applyNumberFormat="1" applyFont="1" applyFill="1" applyBorder="1" applyAlignment="1" applyProtection="1">
      <alignment horizontal="center" vertical="center"/>
      <protection/>
    </xf>
    <xf numFmtId="180" fontId="8" fillId="35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45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179" fontId="7" fillId="34" borderId="10" xfId="0" applyNumberFormat="1" applyFont="1" applyFill="1" applyBorder="1" applyAlignment="1" applyProtection="1">
      <alignment horizontal="center" vertical="center"/>
      <protection/>
    </xf>
    <xf numFmtId="177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 applyProtection="1">
      <alignment horizontal="center" vertical="center"/>
      <protection/>
    </xf>
    <xf numFmtId="181" fontId="15" fillId="0" borderId="10" xfId="0" applyNumberFormat="1" applyFont="1" applyFill="1" applyBorder="1" applyAlignment="1" applyProtection="1">
      <alignment horizontal="center" vertical="center"/>
      <protection locked="0"/>
    </xf>
    <xf numFmtId="178" fontId="15" fillId="0" borderId="10" xfId="0" applyNumberFormat="1" applyFont="1" applyFill="1" applyBorder="1" applyAlignment="1" applyProtection="1">
      <alignment horizontal="center" vertical="center"/>
      <protection locked="0"/>
    </xf>
    <xf numFmtId="177" fontId="2" fillId="0" borderId="10" xfId="0" applyNumberFormat="1" applyFont="1" applyFill="1" applyBorder="1" applyAlignment="1" applyProtection="1">
      <alignment horizontal="center" vertical="center"/>
      <protection locked="0"/>
    </xf>
    <xf numFmtId="182" fontId="2" fillId="0" borderId="10" xfId="0" applyNumberFormat="1" applyFont="1" applyFill="1" applyBorder="1" applyAlignment="1" applyProtection="1">
      <alignment horizontal="center" vertical="center"/>
      <protection/>
    </xf>
    <xf numFmtId="18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179" fontId="3" fillId="0" borderId="10" xfId="0" applyNumberFormat="1" applyFont="1" applyFill="1" applyBorder="1" applyAlignment="1" applyProtection="1">
      <alignment horizontal="center" vertical="center"/>
      <protection/>
    </xf>
    <xf numFmtId="182" fontId="2" fillId="0" borderId="10" xfId="0" applyNumberFormat="1" applyFont="1" applyFill="1" applyBorder="1" applyAlignment="1" applyProtection="1">
      <alignment horizontal="center" vertical="center"/>
      <protection locked="0"/>
    </xf>
    <xf numFmtId="181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78" fontId="3" fillId="0" borderId="0" xfId="0" applyNumberFormat="1" applyFont="1" applyFill="1" applyAlignment="1" applyProtection="1">
      <alignment horizontal="center" vertical="center"/>
      <protection locked="0"/>
    </xf>
    <xf numFmtId="180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18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73" fillId="0" borderId="10" xfId="0" applyFont="1" applyBorder="1" applyAlignment="1" applyProtection="1">
      <alignment vertical="center" wrapText="1"/>
      <protection locked="0"/>
    </xf>
    <xf numFmtId="180" fontId="7" fillId="34" borderId="14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70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72" fillId="0" borderId="10" xfId="0" applyFont="1" applyFill="1" applyBorder="1" applyAlignment="1" applyProtection="1">
      <alignment horizontal="center" vertical="center"/>
      <protection locked="0"/>
    </xf>
    <xf numFmtId="0" fontId="71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7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71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73" fillId="0" borderId="14" xfId="0" applyFont="1" applyBorder="1" applyAlignment="1" applyProtection="1">
      <alignment vertical="center" wrapText="1"/>
      <protection locked="0"/>
    </xf>
    <xf numFmtId="0" fontId="73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72" fillId="0" borderId="14" xfId="0" applyFont="1" applyFill="1" applyBorder="1" applyAlignment="1" applyProtection="1">
      <alignment horizontal="center" vertical="center"/>
      <protection locked="0"/>
    </xf>
    <xf numFmtId="0" fontId="71" fillId="0" borderId="10" xfId="0" applyFont="1" applyFill="1" applyBorder="1" applyAlignment="1" applyProtection="1">
      <alignment horizontal="center" vertical="center"/>
      <protection locked="0"/>
    </xf>
    <xf numFmtId="0" fontId="71" fillId="0" borderId="10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14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72" fillId="0" borderId="10" xfId="0" applyFont="1" applyFill="1" applyBorder="1" applyAlignment="1" applyProtection="1">
      <alignment horizontal="center" vertical="center"/>
      <protection locked="0"/>
    </xf>
    <xf numFmtId="0" fontId="71" fillId="0" borderId="10" xfId="0" applyFont="1" applyFill="1" applyBorder="1" applyAlignment="1">
      <alignment horizontal="center" vertical="center"/>
    </xf>
    <xf numFmtId="180" fontId="8" fillId="34" borderId="10" xfId="0" applyNumberFormat="1" applyFont="1" applyFill="1" applyBorder="1" applyAlignment="1" applyProtection="1">
      <alignment horizontal="center" vertical="center"/>
      <protection/>
    </xf>
    <xf numFmtId="10" fontId="8" fillId="34" borderId="10" xfId="0" applyNumberFormat="1" applyFont="1" applyFill="1" applyBorder="1" applyAlignment="1" applyProtection="1">
      <alignment horizontal="center" vertical="center"/>
      <protection/>
    </xf>
    <xf numFmtId="10" fontId="68" fillId="34" borderId="10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177" fontId="7" fillId="0" borderId="10" xfId="6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77" fontId="7" fillId="0" borderId="18" xfId="0" applyNumberFormat="1" applyFont="1" applyBorder="1" applyAlignment="1" applyProtection="1">
      <alignment horizontal="center" vertical="center" wrapText="1"/>
      <protection locked="0"/>
    </xf>
    <xf numFmtId="177" fontId="7" fillId="0" borderId="16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177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177" fontId="7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67" fillId="0" borderId="13" xfId="0" applyFont="1" applyBorder="1" applyAlignment="1" applyProtection="1">
      <alignment horizontal="center" vertical="center" wrapText="1"/>
      <protection locked="0"/>
    </xf>
    <xf numFmtId="0" fontId="67" fillId="0" borderId="21" xfId="0" applyFont="1" applyBorder="1" applyAlignment="1" applyProtection="1">
      <alignment horizontal="center" vertical="center" wrapText="1"/>
      <protection locked="0"/>
    </xf>
    <xf numFmtId="0" fontId="74" fillId="0" borderId="15" xfId="0" applyFont="1" applyBorder="1" applyAlignment="1" applyProtection="1">
      <alignment horizontal="left" vertical="center" wrapText="1"/>
      <protection locked="0"/>
    </xf>
    <xf numFmtId="0" fontId="74" fillId="0" borderId="11" xfId="0" applyFont="1" applyBorder="1" applyAlignment="1" applyProtection="1">
      <alignment horizontal="left" vertical="center"/>
      <protection locked="0"/>
    </xf>
    <xf numFmtId="0" fontId="74" fillId="0" borderId="22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177" fontId="7" fillId="0" borderId="12" xfId="0" applyNumberFormat="1" applyFont="1" applyBorder="1" applyAlignment="1" applyProtection="1">
      <alignment horizontal="center" vertical="center" wrapText="1"/>
      <protection locked="0"/>
    </xf>
    <xf numFmtId="177" fontId="7" fillId="0" borderId="13" xfId="0" applyNumberFormat="1" applyFont="1" applyBorder="1" applyAlignment="1" applyProtection="1">
      <alignment horizontal="center" vertical="center" wrapText="1"/>
      <protection locked="0"/>
    </xf>
    <xf numFmtId="177" fontId="14" fillId="0" borderId="20" xfId="60" applyNumberFormat="1" applyFont="1" applyBorder="1" applyAlignment="1" applyProtection="1">
      <alignment horizontal="center" vertical="center" wrapText="1"/>
      <protection locked="0"/>
    </xf>
    <xf numFmtId="177" fontId="14" fillId="0" borderId="18" xfId="60" applyNumberFormat="1" applyFont="1" applyBorder="1" applyAlignment="1" applyProtection="1">
      <alignment horizontal="center" vertical="center" wrapText="1"/>
      <protection locked="0"/>
    </xf>
    <xf numFmtId="177" fontId="14" fillId="0" borderId="16" xfId="60" applyNumberFormat="1" applyFont="1" applyBorder="1" applyAlignment="1" applyProtection="1">
      <alignment horizontal="center" vertical="center" wrapText="1"/>
      <protection locked="0"/>
    </xf>
    <xf numFmtId="177" fontId="7" fillId="0" borderId="2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cd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1" xfId="42"/>
    <cellStyle name="常规 12" xfId="43"/>
    <cellStyle name="常规 16" xfId="44"/>
    <cellStyle name="常规 2" xfId="45"/>
    <cellStyle name="常规 2 10" xfId="46"/>
    <cellStyle name="常规 2 16" xfId="47"/>
    <cellStyle name="常规 2 2" xfId="48"/>
    <cellStyle name="常规 23" xfId="49"/>
    <cellStyle name="常规 3" xfId="50"/>
    <cellStyle name="常规 3 2" xfId="51"/>
    <cellStyle name="常规 4" xfId="52"/>
    <cellStyle name="常规 47" xfId="53"/>
    <cellStyle name="常规 5" xfId="54"/>
    <cellStyle name="常规 52" xfId="55"/>
    <cellStyle name="常规 6" xfId="56"/>
    <cellStyle name="常规 7" xfId="57"/>
    <cellStyle name="常规 8" xfId="58"/>
    <cellStyle name="常规 9" xfId="59"/>
    <cellStyle name="常规_Sheet1_2011年7月农村低保月报表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5"/>
  <sheetViews>
    <sheetView zoomScalePageLayoutView="0" workbookViewId="0" topLeftCell="AC1">
      <selection activeCell="AH5" sqref="AH5:AV21"/>
    </sheetView>
  </sheetViews>
  <sheetFormatPr defaultColWidth="9.140625" defaultRowHeight="15"/>
  <cols>
    <col min="1" max="3" width="6.57421875" style="11" customWidth="1"/>
    <col min="4" max="4" width="7.140625" style="11" customWidth="1"/>
    <col min="5" max="5" width="6.57421875" style="10" customWidth="1"/>
    <col min="6" max="6" width="6.8515625" style="11" customWidth="1"/>
    <col min="7" max="8" width="6.57421875" style="11" customWidth="1"/>
    <col min="9" max="9" width="9.00390625" style="11" customWidth="1"/>
    <col min="10" max="19" width="6.57421875" style="11" customWidth="1"/>
    <col min="20" max="20" width="10.7109375" style="11" customWidth="1"/>
    <col min="21" max="21" width="6.57421875" style="11" customWidth="1"/>
    <col min="22" max="22" width="10.28125" style="11" customWidth="1"/>
    <col min="23" max="23" width="7.57421875" style="11" customWidth="1"/>
    <col min="24" max="24" width="8.421875" style="11" customWidth="1"/>
    <col min="25" max="25" width="11.421875" style="11" customWidth="1"/>
    <col min="26" max="26" width="9.421875" style="11" customWidth="1"/>
    <col min="27" max="27" width="10.00390625" style="11" customWidth="1"/>
    <col min="28" max="29" width="8.7109375" style="11" customWidth="1"/>
    <col min="30" max="34" width="6.57421875" style="11" customWidth="1"/>
    <col min="35" max="35" width="7.140625" style="11" customWidth="1"/>
    <col min="36" max="36" width="7.8515625" style="11" customWidth="1"/>
    <col min="37" max="37" width="8.7109375" style="11" customWidth="1"/>
    <col min="38" max="38" width="8.421875" style="11" customWidth="1"/>
    <col min="39" max="39" width="7.421875" style="11" customWidth="1"/>
    <col min="40" max="40" width="10.00390625" style="11" customWidth="1"/>
    <col min="41" max="41" width="7.7109375" style="11" customWidth="1"/>
    <col min="42" max="253" width="9.00390625" style="11" customWidth="1"/>
  </cols>
  <sheetData>
    <row r="1" spans="1:34" ht="25.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</row>
    <row r="2" spans="1:34" ht="13.5">
      <c r="A2" s="179" t="s">
        <v>1</v>
      </c>
      <c r="B2" s="179"/>
      <c r="C2" s="179"/>
      <c r="D2" s="12"/>
      <c r="E2" s="13"/>
      <c r="F2" s="12"/>
      <c r="G2" s="12"/>
      <c r="H2" s="12"/>
      <c r="I2" s="12"/>
      <c r="J2" s="36"/>
      <c r="K2" s="180" t="s">
        <v>2</v>
      </c>
      <c r="L2" s="180"/>
      <c r="M2" s="180"/>
      <c r="N2" s="46"/>
      <c r="O2" s="46"/>
      <c r="P2" s="46"/>
      <c r="Q2" s="46"/>
      <c r="R2" s="4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46" ht="13.5" customHeight="1">
      <c r="A3" s="156" t="s">
        <v>3</v>
      </c>
      <c r="B3" s="162" t="s">
        <v>4</v>
      </c>
      <c r="C3" s="181"/>
      <c r="D3" s="181"/>
      <c r="E3" s="182"/>
      <c r="F3" s="156" t="s">
        <v>5</v>
      </c>
      <c r="G3" s="156"/>
      <c r="H3" s="156"/>
      <c r="I3" s="169" t="s">
        <v>6</v>
      </c>
      <c r="J3" s="172" t="s">
        <v>7</v>
      </c>
      <c r="K3" s="156" t="s">
        <v>8</v>
      </c>
      <c r="L3" s="183" t="s">
        <v>9</v>
      </c>
      <c r="M3" s="184"/>
      <c r="N3" s="156" t="s">
        <v>10</v>
      </c>
      <c r="O3" s="162" t="s">
        <v>11</v>
      </c>
      <c r="P3" s="181"/>
      <c r="Q3" s="181"/>
      <c r="R3" s="182"/>
      <c r="S3" s="156" t="s">
        <v>12</v>
      </c>
      <c r="T3" s="185" t="s">
        <v>13</v>
      </c>
      <c r="U3" s="186"/>
      <c r="V3" s="186"/>
      <c r="W3" s="163" t="s">
        <v>14</v>
      </c>
      <c r="X3" s="163" t="s">
        <v>15</v>
      </c>
      <c r="Y3" s="183" t="s">
        <v>16</v>
      </c>
      <c r="Z3" s="181"/>
      <c r="AA3" s="182"/>
      <c r="AB3" s="156" t="s">
        <v>17</v>
      </c>
      <c r="AC3" s="157" t="s">
        <v>18</v>
      </c>
      <c r="AD3" s="163" t="s">
        <v>19</v>
      </c>
      <c r="AE3" s="158" t="s">
        <v>20</v>
      </c>
      <c r="AF3" s="158"/>
      <c r="AG3" s="158"/>
      <c r="AH3" s="159"/>
      <c r="AI3" s="164" t="s">
        <v>21</v>
      </c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</row>
    <row r="4" spans="1:46" ht="20.25" customHeight="1">
      <c r="A4" s="156"/>
      <c r="B4" s="156" t="s">
        <v>22</v>
      </c>
      <c r="C4" s="156" t="s">
        <v>23</v>
      </c>
      <c r="D4" s="156" t="s">
        <v>24</v>
      </c>
      <c r="E4" s="169" t="s">
        <v>25</v>
      </c>
      <c r="F4" s="156" t="s">
        <v>22</v>
      </c>
      <c r="G4" s="156" t="s">
        <v>23</v>
      </c>
      <c r="H4" s="156" t="s">
        <v>24</v>
      </c>
      <c r="I4" s="171"/>
      <c r="J4" s="172"/>
      <c r="K4" s="156"/>
      <c r="L4" s="171" t="s">
        <v>26</v>
      </c>
      <c r="M4" s="169" t="s">
        <v>27</v>
      </c>
      <c r="N4" s="156"/>
      <c r="O4" s="169" t="s">
        <v>28</v>
      </c>
      <c r="P4" s="169" t="s">
        <v>29</v>
      </c>
      <c r="Q4" s="169" t="s">
        <v>30</v>
      </c>
      <c r="R4" s="169" t="s">
        <v>31</v>
      </c>
      <c r="S4" s="156"/>
      <c r="T4" s="160" t="s">
        <v>32</v>
      </c>
      <c r="U4" s="156" t="s">
        <v>33</v>
      </c>
      <c r="V4" s="162" t="s">
        <v>34</v>
      </c>
      <c r="W4" s="163"/>
      <c r="X4" s="168"/>
      <c r="Y4" s="160" t="s">
        <v>32</v>
      </c>
      <c r="Z4" s="156" t="s">
        <v>33</v>
      </c>
      <c r="AA4" s="162" t="s">
        <v>34</v>
      </c>
      <c r="AB4" s="156"/>
      <c r="AC4" s="157"/>
      <c r="AD4" s="163"/>
      <c r="AE4" s="158" t="s">
        <v>35</v>
      </c>
      <c r="AF4" s="158"/>
      <c r="AG4" s="158" t="s">
        <v>36</v>
      </c>
      <c r="AH4" s="159"/>
      <c r="AI4" s="166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5"/>
    </row>
    <row r="5" spans="1:48" ht="27.75" customHeight="1">
      <c r="A5" s="156"/>
      <c r="B5" s="156"/>
      <c r="C5" s="156"/>
      <c r="D5" s="156"/>
      <c r="E5" s="170"/>
      <c r="F5" s="156"/>
      <c r="G5" s="156"/>
      <c r="H5" s="156"/>
      <c r="I5" s="170"/>
      <c r="J5" s="172"/>
      <c r="K5" s="156"/>
      <c r="L5" s="170"/>
      <c r="M5" s="170"/>
      <c r="N5" s="156"/>
      <c r="O5" s="170"/>
      <c r="P5" s="170"/>
      <c r="Q5" s="170"/>
      <c r="R5" s="170"/>
      <c r="S5" s="156"/>
      <c r="T5" s="161"/>
      <c r="U5" s="156"/>
      <c r="V5" s="162"/>
      <c r="W5" s="163"/>
      <c r="X5" s="168"/>
      <c r="Y5" s="161"/>
      <c r="Z5" s="156"/>
      <c r="AA5" s="162"/>
      <c r="AB5" s="156"/>
      <c r="AC5" s="157"/>
      <c r="AD5" s="163"/>
      <c r="AE5" s="48" t="s">
        <v>37</v>
      </c>
      <c r="AF5" s="58" t="s">
        <v>38</v>
      </c>
      <c r="AG5" s="58" t="s">
        <v>37</v>
      </c>
      <c r="AH5" s="52" t="s">
        <v>38</v>
      </c>
      <c r="AI5" s="52" t="s">
        <v>39</v>
      </c>
      <c r="AJ5" s="124" t="s">
        <v>40</v>
      </c>
      <c r="AK5" s="124" t="s">
        <v>41</v>
      </c>
      <c r="AL5" s="124" t="s">
        <v>42</v>
      </c>
      <c r="AM5" s="124" t="s">
        <v>43</v>
      </c>
      <c r="AN5" s="124" t="s">
        <v>44</v>
      </c>
      <c r="AO5" s="124" t="s">
        <v>45</v>
      </c>
      <c r="AP5" s="124" t="s">
        <v>46</v>
      </c>
      <c r="AQ5" s="124" t="s">
        <v>47</v>
      </c>
      <c r="AR5" s="124" t="s">
        <v>48</v>
      </c>
      <c r="AS5" s="138" t="s">
        <v>49</v>
      </c>
      <c r="AT5" s="139" t="s">
        <v>50</v>
      </c>
      <c r="AU5" s="140" t="s">
        <v>51</v>
      </c>
      <c r="AV5" s="140" t="s">
        <v>52</v>
      </c>
    </row>
    <row r="6" spans="1:48" ht="13.5">
      <c r="A6" s="14" t="s">
        <v>53</v>
      </c>
      <c r="B6" s="14">
        <v>1</v>
      </c>
      <c r="C6" s="14">
        <v>2</v>
      </c>
      <c r="D6" s="14">
        <v>3</v>
      </c>
      <c r="E6" s="15"/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4">
        <v>21</v>
      </c>
      <c r="X6" s="14">
        <v>22</v>
      </c>
      <c r="Y6" s="14">
        <v>23</v>
      </c>
      <c r="Z6" s="14">
        <v>24</v>
      </c>
      <c r="AA6" s="14">
        <v>25</v>
      </c>
      <c r="AB6" s="14">
        <v>26</v>
      </c>
      <c r="AC6" s="14">
        <v>27</v>
      </c>
      <c r="AD6" s="14">
        <v>28</v>
      </c>
      <c r="AE6" s="14">
        <v>29</v>
      </c>
      <c r="AF6" s="14">
        <v>30</v>
      </c>
      <c r="AG6" s="14">
        <v>31</v>
      </c>
      <c r="AH6" s="47">
        <v>32</v>
      </c>
      <c r="AI6" s="52">
        <v>33</v>
      </c>
      <c r="AJ6" s="52">
        <v>34</v>
      </c>
      <c r="AK6" s="58">
        <v>35</v>
      </c>
      <c r="AL6" s="58">
        <v>36</v>
      </c>
      <c r="AM6" s="58">
        <v>37</v>
      </c>
      <c r="AN6" s="58">
        <v>38</v>
      </c>
      <c r="AO6" s="58">
        <v>39</v>
      </c>
      <c r="AP6" s="58">
        <v>40</v>
      </c>
      <c r="AQ6" s="58">
        <v>41</v>
      </c>
      <c r="AR6" s="58">
        <v>42</v>
      </c>
      <c r="AS6" s="52">
        <v>44</v>
      </c>
      <c r="AT6" s="58">
        <v>45</v>
      </c>
      <c r="AU6" s="140"/>
      <c r="AV6" s="140"/>
    </row>
    <row r="7" spans="1:48" s="64" customFormat="1" ht="21" customHeight="1">
      <c r="A7" s="74" t="s">
        <v>54</v>
      </c>
      <c r="B7" s="75">
        <f aca="true" t="shared" si="0" ref="B7:I7">SUM(B8:B22)</f>
        <v>5582</v>
      </c>
      <c r="C7" s="75">
        <f t="shared" si="0"/>
        <v>30311</v>
      </c>
      <c r="D7" s="75">
        <f t="shared" si="0"/>
        <v>35893</v>
      </c>
      <c r="E7" s="75">
        <f t="shared" si="0"/>
        <v>12924</v>
      </c>
      <c r="F7" s="75">
        <f t="shared" si="0"/>
        <v>7163</v>
      </c>
      <c r="G7" s="75">
        <f t="shared" si="0"/>
        <v>46727</v>
      </c>
      <c r="H7" s="75">
        <f t="shared" si="0"/>
        <v>53890</v>
      </c>
      <c r="I7" s="75">
        <f t="shared" si="0"/>
        <v>1677296</v>
      </c>
      <c r="J7" s="93">
        <f aca="true" t="shared" si="1" ref="J7:J22">H7/I7*100%</f>
        <v>0.0321290934933369</v>
      </c>
      <c r="K7" s="75">
        <f aca="true" t="shared" si="2" ref="K7:W7">SUM(K8:K22)</f>
        <v>28450</v>
      </c>
      <c r="L7" s="75">
        <f t="shared" si="2"/>
        <v>15036</v>
      </c>
      <c r="M7" s="75">
        <f t="shared" si="2"/>
        <v>5402</v>
      </c>
      <c r="N7" s="75">
        <f t="shared" si="2"/>
        <v>14985</v>
      </c>
      <c r="O7" s="75">
        <f t="shared" si="2"/>
        <v>141</v>
      </c>
      <c r="P7" s="75">
        <f t="shared" si="2"/>
        <v>13284</v>
      </c>
      <c r="Q7" s="75">
        <f t="shared" si="2"/>
        <v>4998</v>
      </c>
      <c r="R7" s="75">
        <f t="shared" si="2"/>
        <v>18524</v>
      </c>
      <c r="S7" s="75">
        <f t="shared" si="2"/>
        <v>11100</v>
      </c>
      <c r="T7" s="75">
        <f t="shared" si="2"/>
        <v>2435.3558999999996</v>
      </c>
      <c r="U7" s="75">
        <f t="shared" si="2"/>
        <v>504.99100000000004</v>
      </c>
      <c r="V7" s="75">
        <f t="shared" si="2"/>
        <v>1930.3649</v>
      </c>
      <c r="W7" s="75">
        <f t="shared" si="2"/>
        <v>471.4335</v>
      </c>
      <c r="X7" s="97">
        <f aca="true" t="shared" si="3" ref="X7:X22">T7/H7*10000</f>
        <v>451.91239562070876</v>
      </c>
      <c r="Y7" s="75">
        <f aca="true" t="shared" si="4" ref="Y7:Y22">Z7+AA7</f>
        <v>14778.293399999999</v>
      </c>
      <c r="Z7" s="75">
        <f>SUM(Z8:Z22)</f>
        <v>3118.021</v>
      </c>
      <c r="AA7" s="75">
        <f>SUM(AA8:AA22)</f>
        <v>11660.272399999998</v>
      </c>
      <c r="AB7" s="75">
        <f>SUM(AB8:AB22)</f>
        <v>321469</v>
      </c>
      <c r="AC7" s="97">
        <f aca="true" t="shared" si="5" ref="AC7:AC22">Y7/AB7*10000</f>
        <v>459.7113065334449</v>
      </c>
      <c r="AD7" s="114"/>
      <c r="AE7" s="75">
        <f aca="true" t="shared" si="6" ref="AE7:AV7">SUM(AE8:AE22)</f>
        <v>56</v>
      </c>
      <c r="AF7" s="75">
        <f t="shared" si="6"/>
        <v>92</v>
      </c>
      <c r="AG7" s="75">
        <f t="shared" si="6"/>
        <v>200</v>
      </c>
      <c r="AH7" s="125">
        <f t="shared" si="6"/>
        <v>397</v>
      </c>
      <c r="AI7" s="125">
        <f t="shared" si="6"/>
        <v>58</v>
      </c>
      <c r="AJ7" s="125">
        <f t="shared" si="6"/>
        <v>140</v>
      </c>
      <c r="AK7" s="75">
        <f t="shared" si="6"/>
        <v>16</v>
      </c>
      <c r="AL7" s="75">
        <f t="shared" si="6"/>
        <v>4</v>
      </c>
      <c r="AM7" s="75">
        <f t="shared" si="6"/>
        <v>1</v>
      </c>
      <c r="AN7" s="75">
        <f t="shared" si="6"/>
        <v>14</v>
      </c>
      <c r="AO7" s="75">
        <f t="shared" si="6"/>
        <v>3</v>
      </c>
      <c r="AP7" s="75">
        <f t="shared" si="6"/>
        <v>60</v>
      </c>
      <c r="AQ7" s="75">
        <f t="shared" si="6"/>
        <v>5</v>
      </c>
      <c r="AR7" s="75">
        <f t="shared" si="6"/>
        <v>52</v>
      </c>
      <c r="AS7" s="125">
        <f t="shared" si="6"/>
        <v>31</v>
      </c>
      <c r="AT7" s="75">
        <f t="shared" si="6"/>
        <v>1</v>
      </c>
      <c r="AU7" s="75">
        <f t="shared" si="6"/>
        <v>6</v>
      </c>
      <c r="AV7" s="75">
        <f t="shared" si="6"/>
        <v>6</v>
      </c>
    </row>
    <row r="8" spans="1:48" s="4" customFormat="1" ht="13.5">
      <c r="A8" s="3" t="s">
        <v>55</v>
      </c>
      <c r="B8" s="76">
        <v>48</v>
      </c>
      <c r="C8" s="76">
        <v>2608</v>
      </c>
      <c r="D8" s="75">
        <f>B8+C8</f>
        <v>2656</v>
      </c>
      <c r="E8" s="77">
        <v>389</v>
      </c>
      <c r="F8" s="76">
        <v>60</v>
      </c>
      <c r="G8" s="76">
        <v>3861</v>
      </c>
      <c r="H8" s="75">
        <f>F8+G8</f>
        <v>3921</v>
      </c>
      <c r="I8" s="94">
        <v>250000</v>
      </c>
      <c r="J8" s="93">
        <f t="shared" si="1"/>
        <v>0.015684</v>
      </c>
      <c r="K8" s="76">
        <v>1706</v>
      </c>
      <c r="L8" s="76">
        <v>1677</v>
      </c>
      <c r="M8" s="76">
        <v>340</v>
      </c>
      <c r="N8" s="76">
        <v>556</v>
      </c>
      <c r="O8" s="76"/>
      <c r="P8" s="76"/>
      <c r="Q8" s="76"/>
      <c r="R8" s="76">
        <v>3433</v>
      </c>
      <c r="S8" s="76">
        <v>405</v>
      </c>
      <c r="T8" s="75">
        <f aca="true" t="shared" si="7" ref="T8:T13">U8+V8</f>
        <v>177.9569</v>
      </c>
      <c r="U8" s="98">
        <v>4.23</v>
      </c>
      <c r="V8" s="98">
        <v>173.7269</v>
      </c>
      <c r="W8" s="99">
        <v>27.5586</v>
      </c>
      <c r="X8" s="97">
        <f t="shared" si="3"/>
        <v>453.85590410609535</v>
      </c>
      <c r="Y8" s="75">
        <f t="shared" si="4"/>
        <v>1087.6515</v>
      </c>
      <c r="Z8" s="98">
        <v>25.258</v>
      </c>
      <c r="AA8" s="98">
        <v>1062.3935</v>
      </c>
      <c r="AB8" s="18">
        <v>24094</v>
      </c>
      <c r="AC8" s="97">
        <f t="shared" si="5"/>
        <v>451.42006308624553</v>
      </c>
      <c r="AD8" s="18">
        <v>705</v>
      </c>
      <c r="AE8" s="18">
        <v>1</v>
      </c>
      <c r="AF8" s="18">
        <v>1</v>
      </c>
      <c r="AG8" s="18">
        <v>49</v>
      </c>
      <c r="AH8" s="126">
        <v>103</v>
      </c>
      <c r="AI8" s="127">
        <v>8</v>
      </c>
      <c r="AJ8" s="61">
        <v>35</v>
      </c>
      <c r="AK8" s="128"/>
      <c r="AR8" s="4">
        <v>48</v>
      </c>
      <c r="AT8" s="141"/>
      <c r="AU8" s="142">
        <v>6</v>
      </c>
      <c r="AV8" s="141">
        <v>6</v>
      </c>
    </row>
    <row r="9" spans="1:48" s="65" customFormat="1" ht="21" customHeight="1">
      <c r="A9" s="2" t="s">
        <v>56</v>
      </c>
      <c r="B9" s="76">
        <v>637</v>
      </c>
      <c r="C9" s="76">
        <v>1875</v>
      </c>
      <c r="D9" s="152">
        <f>C9+B9</f>
        <v>2512</v>
      </c>
      <c r="E9" s="77">
        <v>1283</v>
      </c>
      <c r="F9" s="76">
        <v>963</v>
      </c>
      <c r="G9" s="76">
        <v>3293</v>
      </c>
      <c r="H9" s="152">
        <f>G9+F9</f>
        <v>4256</v>
      </c>
      <c r="I9" s="94">
        <v>146020</v>
      </c>
      <c r="J9" s="153">
        <v>0.029742501027256542</v>
      </c>
      <c r="K9" s="76">
        <v>2010</v>
      </c>
      <c r="L9" s="76">
        <v>583</v>
      </c>
      <c r="M9" s="76">
        <v>171</v>
      </c>
      <c r="N9" s="76">
        <v>1950</v>
      </c>
      <c r="O9" s="76">
        <v>0</v>
      </c>
      <c r="P9" s="76">
        <v>1707</v>
      </c>
      <c r="Q9" s="76">
        <v>170</v>
      </c>
      <c r="R9" s="76">
        <v>1380</v>
      </c>
      <c r="S9" s="76">
        <v>790</v>
      </c>
      <c r="T9" s="75">
        <f>U9+V9</f>
        <v>195.2517</v>
      </c>
      <c r="U9" s="98">
        <v>67.8915</v>
      </c>
      <c r="V9" s="98">
        <v>127.3602</v>
      </c>
      <c r="W9" s="98">
        <v>29.6562</v>
      </c>
      <c r="X9" s="97">
        <v>526.9721390743725</v>
      </c>
      <c r="Y9" s="75">
        <v>1175.6682</v>
      </c>
      <c r="Z9" s="98">
        <v>386.748</v>
      </c>
      <c r="AA9" s="98">
        <v>788.9202</v>
      </c>
      <c r="AB9" s="18">
        <v>25968</v>
      </c>
      <c r="AC9" s="97">
        <v>450.4669461834472</v>
      </c>
      <c r="AD9" s="18">
        <v>705</v>
      </c>
      <c r="AE9" s="18">
        <v>8</v>
      </c>
      <c r="AF9" s="18">
        <v>12</v>
      </c>
      <c r="AG9" s="18">
        <v>31</v>
      </c>
      <c r="AH9" s="18">
        <v>54</v>
      </c>
      <c r="AI9" s="1">
        <v>7</v>
      </c>
      <c r="AJ9" s="1">
        <v>4</v>
      </c>
      <c r="AK9" s="1">
        <v>4</v>
      </c>
      <c r="AL9" s="129">
        <v>0</v>
      </c>
      <c r="AM9" s="129">
        <v>0</v>
      </c>
      <c r="AN9" s="129">
        <v>0</v>
      </c>
      <c r="AO9" s="130">
        <v>3</v>
      </c>
      <c r="AP9" s="130">
        <v>27</v>
      </c>
      <c r="AQ9" s="130">
        <v>5</v>
      </c>
      <c r="AR9" s="130">
        <v>4</v>
      </c>
      <c r="AS9" s="143">
        <v>0</v>
      </c>
      <c r="AT9" s="129">
        <v>0</v>
      </c>
      <c r="AU9" s="144"/>
      <c r="AV9" s="144"/>
    </row>
    <row r="10" spans="1:48" s="66" customFormat="1" ht="21" customHeight="1">
      <c r="A10" s="2" t="s">
        <v>57</v>
      </c>
      <c r="B10" s="78">
        <v>219</v>
      </c>
      <c r="C10" s="78">
        <v>4391</v>
      </c>
      <c r="D10" s="75">
        <f>B10+C10</f>
        <v>4610</v>
      </c>
      <c r="E10" s="78">
        <v>39</v>
      </c>
      <c r="F10" s="78">
        <v>274</v>
      </c>
      <c r="G10" s="78">
        <v>5962</v>
      </c>
      <c r="H10" s="75">
        <f>F10+G10</f>
        <v>6236</v>
      </c>
      <c r="I10" s="84">
        <v>188287</v>
      </c>
      <c r="J10" s="93">
        <f t="shared" si="1"/>
        <v>0.03311965244546888</v>
      </c>
      <c r="K10" s="78">
        <v>5613</v>
      </c>
      <c r="L10" s="78">
        <v>2215</v>
      </c>
      <c r="M10" s="78">
        <v>235</v>
      </c>
      <c r="N10" s="78">
        <v>4613</v>
      </c>
      <c r="O10" s="78">
        <v>1</v>
      </c>
      <c r="P10" s="78">
        <v>5</v>
      </c>
      <c r="Q10" s="78">
        <v>153</v>
      </c>
      <c r="R10" s="78">
        <v>1487</v>
      </c>
      <c r="S10" s="78">
        <v>2690</v>
      </c>
      <c r="T10" s="75">
        <f t="shared" si="7"/>
        <v>281.4595</v>
      </c>
      <c r="U10" s="100">
        <v>19.317</v>
      </c>
      <c r="V10" s="101">
        <v>262.1425</v>
      </c>
      <c r="W10" s="101">
        <v>43.13</v>
      </c>
      <c r="X10" s="97">
        <f t="shared" si="3"/>
        <v>451.346215522771</v>
      </c>
      <c r="Y10" s="75">
        <f t="shared" si="4"/>
        <v>1699.0495</v>
      </c>
      <c r="Z10" s="101">
        <v>118.237</v>
      </c>
      <c r="AA10" s="101">
        <v>1580.8125</v>
      </c>
      <c r="AB10" s="78">
        <v>37717</v>
      </c>
      <c r="AC10" s="97">
        <f t="shared" si="5"/>
        <v>450.47312882784956</v>
      </c>
      <c r="AD10" s="115">
        <v>705</v>
      </c>
      <c r="AE10" s="78">
        <v>5</v>
      </c>
      <c r="AF10" s="78">
        <v>7</v>
      </c>
      <c r="AG10" s="78">
        <v>10</v>
      </c>
      <c r="AH10" s="78">
        <v>22</v>
      </c>
      <c r="AI10" s="129">
        <v>5</v>
      </c>
      <c r="AJ10" s="129">
        <v>4</v>
      </c>
      <c r="AK10" s="129">
        <v>12</v>
      </c>
      <c r="AL10" s="129">
        <v>0</v>
      </c>
      <c r="AM10" s="129">
        <v>0</v>
      </c>
      <c r="AN10" s="129">
        <v>0</v>
      </c>
      <c r="AO10" s="129">
        <v>0</v>
      </c>
      <c r="AP10" s="129">
        <f>0</f>
        <v>0</v>
      </c>
      <c r="AQ10" s="129">
        <f>0</f>
        <v>0</v>
      </c>
      <c r="AR10" s="145">
        <f>0</f>
        <v>0</v>
      </c>
      <c r="AS10" s="146">
        <f>0</f>
        <v>0</v>
      </c>
      <c r="AT10" s="129">
        <v>1</v>
      </c>
      <c r="AU10" s="147"/>
      <c r="AV10" s="147"/>
    </row>
    <row r="11" spans="1:48" s="67" customFormat="1" ht="21" customHeight="1">
      <c r="A11" s="2" t="s">
        <v>58</v>
      </c>
      <c r="B11" s="79">
        <v>277</v>
      </c>
      <c r="C11" s="79">
        <v>3333</v>
      </c>
      <c r="D11" s="75">
        <f aca="true" t="shared" si="8" ref="D11:D22">B11+C11</f>
        <v>3610</v>
      </c>
      <c r="E11" s="79">
        <v>2302</v>
      </c>
      <c r="F11" s="79">
        <v>327</v>
      </c>
      <c r="G11" s="79">
        <v>6190</v>
      </c>
      <c r="H11" s="75">
        <f>F11+G11</f>
        <v>6517</v>
      </c>
      <c r="I11" s="84">
        <v>123135</v>
      </c>
      <c r="J11" s="93">
        <f t="shared" si="1"/>
        <v>0.05292565070857189</v>
      </c>
      <c r="K11" s="79">
        <v>3140</v>
      </c>
      <c r="L11" s="79">
        <v>671</v>
      </c>
      <c r="M11" s="79">
        <v>283</v>
      </c>
      <c r="N11" s="79">
        <v>413</v>
      </c>
      <c r="O11" s="79">
        <v>0</v>
      </c>
      <c r="P11" s="79">
        <v>3018</v>
      </c>
      <c r="Q11" s="79">
        <v>438</v>
      </c>
      <c r="R11" s="79">
        <v>1877</v>
      </c>
      <c r="S11" s="79">
        <v>771</v>
      </c>
      <c r="T11" s="75">
        <f t="shared" si="7"/>
        <v>293.66499999999996</v>
      </c>
      <c r="U11" s="102">
        <v>23.0535</v>
      </c>
      <c r="V11" s="102">
        <v>270.6115</v>
      </c>
      <c r="W11" s="103">
        <v>45.8436</v>
      </c>
      <c r="X11" s="97">
        <f t="shared" si="3"/>
        <v>450.613779346325</v>
      </c>
      <c r="Y11" s="75">
        <f t="shared" si="4"/>
        <v>1519.624</v>
      </c>
      <c r="Z11" s="102">
        <v>280.4175</v>
      </c>
      <c r="AA11" s="102">
        <v>1239.2065</v>
      </c>
      <c r="AB11" s="116">
        <v>33091</v>
      </c>
      <c r="AC11" s="97">
        <f t="shared" si="5"/>
        <v>459.22577135777095</v>
      </c>
      <c r="AD11" s="117">
        <v>705</v>
      </c>
      <c r="AE11" s="116">
        <v>0</v>
      </c>
      <c r="AF11" s="116">
        <v>0</v>
      </c>
      <c r="AG11" s="116">
        <v>64</v>
      </c>
      <c r="AH11" s="116">
        <v>127</v>
      </c>
      <c r="AI11" s="116">
        <v>5</v>
      </c>
      <c r="AJ11" s="116">
        <v>89</v>
      </c>
      <c r="AK11" s="116">
        <f>0</f>
        <v>0</v>
      </c>
      <c r="AL11" s="116">
        <v>2</v>
      </c>
      <c r="AM11" s="129">
        <v>0</v>
      </c>
      <c r="AN11" s="129">
        <v>0</v>
      </c>
      <c r="AO11" s="129">
        <v>0</v>
      </c>
      <c r="AP11" s="116">
        <f>0</f>
        <v>0</v>
      </c>
      <c r="AQ11" s="116">
        <f>0</f>
        <v>0</v>
      </c>
      <c r="AR11" s="116">
        <f>0</f>
        <v>0</v>
      </c>
      <c r="AS11" s="117">
        <v>31</v>
      </c>
      <c r="AT11" s="116">
        <f>0</f>
        <v>0</v>
      </c>
      <c r="AU11" s="116"/>
      <c r="AV11" s="116"/>
    </row>
    <row r="12" spans="1:48" s="65" customFormat="1" ht="21" customHeight="1">
      <c r="A12" s="2" t="s">
        <v>59</v>
      </c>
      <c r="B12" s="80">
        <v>63</v>
      </c>
      <c r="C12" s="80">
        <v>622</v>
      </c>
      <c r="D12" s="75">
        <f t="shared" si="8"/>
        <v>685</v>
      </c>
      <c r="E12" s="81">
        <v>270</v>
      </c>
      <c r="F12" s="80">
        <v>77</v>
      </c>
      <c r="G12" s="80">
        <v>899</v>
      </c>
      <c r="H12" s="75">
        <f aca="true" t="shared" si="9" ref="H12:H22">F12+G12</f>
        <v>976</v>
      </c>
      <c r="I12" s="84">
        <v>50951</v>
      </c>
      <c r="J12" s="93">
        <f t="shared" si="1"/>
        <v>0.019155659358991974</v>
      </c>
      <c r="K12" s="80">
        <v>405</v>
      </c>
      <c r="L12" s="80">
        <v>218</v>
      </c>
      <c r="M12" s="80">
        <v>101</v>
      </c>
      <c r="N12" s="80">
        <v>72</v>
      </c>
      <c r="O12" s="80">
        <v>0</v>
      </c>
      <c r="P12" s="80">
        <v>20</v>
      </c>
      <c r="Q12" s="80">
        <v>100</v>
      </c>
      <c r="R12" s="80">
        <v>717</v>
      </c>
      <c r="S12" s="80">
        <v>187</v>
      </c>
      <c r="T12" s="75">
        <f t="shared" si="7"/>
        <v>44.05</v>
      </c>
      <c r="U12" s="104">
        <v>5.43</v>
      </c>
      <c r="V12" s="104">
        <v>38.62</v>
      </c>
      <c r="W12" s="104">
        <v>6.71</v>
      </c>
      <c r="X12" s="97">
        <f t="shared" si="3"/>
        <v>451.3319672131147</v>
      </c>
      <c r="Y12" s="75">
        <f t="shared" si="4"/>
        <v>267.78</v>
      </c>
      <c r="Z12" s="104">
        <v>33.49</v>
      </c>
      <c r="AA12" s="104">
        <v>234.29</v>
      </c>
      <c r="AB12" s="1">
        <v>5925</v>
      </c>
      <c r="AC12" s="97">
        <f t="shared" si="5"/>
        <v>451.9493670886075</v>
      </c>
      <c r="AD12" s="115">
        <v>705</v>
      </c>
      <c r="AE12" s="1">
        <v>1</v>
      </c>
      <c r="AF12" s="1">
        <v>4</v>
      </c>
      <c r="AG12" s="1">
        <v>5</v>
      </c>
      <c r="AH12" s="1">
        <v>7</v>
      </c>
      <c r="AI12" s="129">
        <v>1</v>
      </c>
      <c r="AJ12" s="130">
        <f>0</f>
        <v>0</v>
      </c>
      <c r="AK12" s="130">
        <f>0</f>
        <v>0</v>
      </c>
      <c r="AL12" s="129">
        <v>0</v>
      </c>
      <c r="AM12" s="129">
        <v>0</v>
      </c>
      <c r="AN12" s="129">
        <v>0</v>
      </c>
      <c r="AO12" s="129">
        <v>0</v>
      </c>
      <c r="AP12" s="130">
        <v>6</v>
      </c>
      <c r="AQ12" s="130">
        <f>0</f>
        <v>0</v>
      </c>
      <c r="AR12" s="130">
        <f>0</f>
        <v>0</v>
      </c>
      <c r="AS12" s="148">
        <f>0</f>
        <v>0</v>
      </c>
      <c r="AT12" s="130">
        <f>0</f>
        <v>0</v>
      </c>
      <c r="AU12" s="144"/>
      <c r="AV12" s="144"/>
    </row>
    <row r="13" spans="1:48" s="68" customFormat="1" ht="21" customHeight="1">
      <c r="A13" s="2" t="s">
        <v>60</v>
      </c>
      <c r="B13" s="82">
        <v>81</v>
      </c>
      <c r="C13" s="82">
        <v>1196</v>
      </c>
      <c r="D13" s="75">
        <f t="shared" si="8"/>
        <v>1277</v>
      </c>
      <c r="E13" s="83">
        <v>154</v>
      </c>
      <c r="F13" s="82">
        <v>81</v>
      </c>
      <c r="G13" s="82">
        <v>1809</v>
      </c>
      <c r="H13" s="75">
        <f t="shared" si="9"/>
        <v>1890</v>
      </c>
      <c r="I13" s="84">
        <v>84959</v>
      </c>
      <c r="J13" s="93">
        <f t="shared" si="1"/>
        <v>0.022246024553019692</v>
      </c>
      <c r="K13" s="84">
        <v>848</v>
      </c>
      <c r="L13" s="84">
        <v>559</v>
      </c>
      <c r="M13" s="84">
        <v>209</v>
      </c>
      <c r="N13" s="84">
        <v>333</v>
      </c>
      <c r="O13" s="84">
        <v>1</v>
      </c>
      <c r="P13" s="84">
        <v>311</v>
      </c>
      <c r="Q13" s="84">
        <v>354</v>
      </c>
      <c r="R13" s="84">
        <v>596</v>
      </c>
      <c r="S13" s="84">
        <v>295</v>
      </c>
      <c r="T13" s="75">
        <f t="shared" si="7"/>
        <v>85.07</v>
      </c>
      <c r="U13" s="1">
        <v>5.71</v>
      </c>
      <c r="V13" s="1">
        <v>79.36</v>
      </c>
      <c r="W13" s="1">
        <v>29.78</v>
      </c>
      <c r="X13" s="97">
        <f t="shared" si="3"/>
        <v>450.1058201058201</v>
      </c>
      <c r="Y13" s="75">
        <f t="shared" si="4"/>
        <v>479.79999999999995</v>
      </c>
      <c r="Z13" s="101">
        <v>30.96</v>
      </c>
      <c r="AA13" s="1">
        <v>448.84</v>
      </c>
      <c r="AB13" s="1">
        <v>9483</v>
      </c>
      <c r="AC13" s="97">
        <f t="shared" si="5"/>
        <v>505.9580301592323</v>
      </c>
      <c r="AD13" s="118">
        <v>705</v>
      </c>
      <c r="AE13" s="1">
        <f aca="true" t="shared" si="10" ref="AE13:AK13">0</f>
        <v>0</v>
      </c>
      <c r="AF13" s="1">
        <f t="shared" si="10"/>
        <v>0</v>
      </c>
      <c r="AG13" s="1">
        <f t="shared" si="10"/>
        <v>0</v>
      </c>
      <c r="AH13" s="1">
        <f t="shared" si="10"/>
        <v>0</v>
      </c>
      <c r="AI13" s="2">
        <f t="shared" si="10"/>
        <v>0</v>
      </c>
      <c r="AJ13" s="2">
        <f t="shared" si="10"/>
        <v>0</v>
      </c>
      <c r="AK13" s="2">
        <f t="shared" si="10"/>
        <v>0</v>
      </c>
      <c r="AL13" s="129">
        <v>0</v>
      </c>
      <c r="AM13" s="129">
        <v>0</v>
      </c>
      <c r="AN13" s="129">
        <v>0</v>
      </c>
      <c r="AO13" s="129">
        <v>0</v>
      </c>
      <c r="AP13" s="135">
        <f>0</f>
        <v>0</v>
      </c>
      <c r="AQ13" s="135">
        <f>0</f>
        <v>0</v>
      </c>
      <c r="AR13" s="135">
        <f>0</f>
        <v>0</v>
      </c>
      <c r="AS13" s="149">
        <f>0</f>
        <v>0</v>
      </c>
      <c r="AT13" s="135">
        <f>0</f>
        <v>0</v>
      </c>
      <c r="AU13" s="135"/>
      <c r="AV13" s="135"/>
    </row>
    <row r="14" spans="1:48" s="69" customFormat="1" ht="21" customHeight="1">
      <c r="A14" s="2" t="s">
        <v>61</v>
      </c>
      <c r="B14" s="84">
        <v>544</v>
      </c>
      <c r="C14" s="84">
        <v>2266</v>
      </c>
      <c r="D14" s="75">
        <f t="shared" si="8"/>
        <v>2810</v>
      </c>
      <c r="E14" s="84">
        <v>747</v>
      </c>
      <c r="F14" s="84">
        <v>703</v>
      </c>
      <c r="G14" s="84">
        <v>3864</v>
      </c>
      <c r="H14" s="75">
        <f t="shared" si="9"/>
        <v>4567</v>
      </c>
      <c r="I14" s="84">
        <v>83221</v>
      </c>
      <c r="J14" s="93">
        <f t="shared" si="1"/>
        <v>0.054877975510988816</v>
      </c>
      <c r="K14" s="84">
        <v>2191</v>
      </c>
      <c r="L14" s="84">
        <v>1049</v>
      </c>
      <c r="M14" s="84">
        <v>567</v>
      </c>
      <c r="N14" s="84">
        <v>489</v>
      </c>
      <c r="O14" s="84">
        <v>15</v>
      </c>
      <c r="P14" s="84">
        <v>61</v>
      </c>
      <c r="Q14" s="84">
        <v>210</v>
      </c>
      <c r="R14" s="84">
        <v>3031</v>
      </c>
      <c r="S14" s="84">
        <v>761</v>
      </c>
      <c r="T14" s="75">
        <f aca="true" t="shared" si="11" ref="T14:T22">U14+V14</f>
        <v>205.588</v>
      </c>
      <c r="U14" s="105">
        <v>49.5615</v>
      </c>
      <c r="V14" s="106">
        <v>156.0265</v>
      </c>
      <c r="W14" s="1">
        <v>31.5399</v>
      </c>
      <c r="X14" s="97">
        <f t="shared" si="3"/>
        <v>450.1598423472739</v>
      </c>
      <c r="Y14" s="75">
        <f t="shared" si="4"/>
        <v>1237.8505</v>
      </c>
      <c r="Z14" s="119">
        <v>297.51</v>
      </c>
      <c r="AA14" s="119">
        <v>940.3405</v>
      </c>
      <c r="AB14" s="1">
        <v>27495</v>
      </c>
      <c r="AC14" s="97">
        <f t="shared" si="5"/>
        <v>450.2093107837789</v>
      </c>
      <c r="AD14" s="115">
        <v>705</v>
      </c>
      <c r="AE14" s="1">
        <v>7</v>
      </c>
      <c r="AF14" s="1">
        <v>9</v>
      </c>
      <c r="AG14" s="1">
        <v>8</v>
      </c>
      <c r="AH14" s="1">
        <v>13</v>
      </c>
      <c r="AI14" s="129">
        <v>11</v>
      </c>
      <c r="AJ14" s="129">
        <v>0</v>
      </c>
      <c r="AK14" s="129">
        <v>0</v>
      </c>
      <c r="AL14" s="129">
        <v>2</v>
      </c>
      <c r="AM14" s="2">
        <f aca="true" t="shared" si="12" ref="AM14:AT14">0</f>
        <v>0</v>
      </c>
      <c r="AN14" s="2">
        <f t="shared" si="12"/>
        <v>0</v>
      </c>
      <c r="AO14" s="2">
        <f t="shared" si="12"/>
        <v>0</v>
      </c>
      <c r="AP14" s="2">
        <f t="shared" si="12"/>
        <v>0</v>
      </c>
      <c r="AQ14" s="2">
        <f t="shared" si="12"/>
        <v>0</v>
      </c>
      <c r="AR14" s="2">
        <f t="shared" si="12"/>
        <v>0</v>
      </c>
      <c r="AS14" s="121">
        <f t="shared" si="12"/>
        <v>0</v>
      </c>
      <c r="AT14" s="2">
        <f t="shared" si="12"/>
        <v>0</v>
      </c>
      <c r="AU14" s="2"/>
      <c r="AV14" s="2"/>
    </row>
    <row r="15" spans="1:48" s="65" customFormat="1" ht="21" customHeight="1">
      <c r="A15" s="2" t="s">
        <v>62</v>
      </c>
      <c r="B15" s="78">
        <v>30</v>
      </c>
      <c r="C15" s="78">
        <v>1981</v>
      </c>
      <c r="D15" s="75">
        <f t="shared" si="8"/>
        <v>2011</v>
      </c>
      <c r="E15" s="78">
        <v>656</v>
      </c>
      <c r="F15" s="78">
        <v>30</v>
      </c>
      <c r="G15" s="78">
        <v>3236</v>
      </c>
      <c r="H15" s="75">
        <f t="shared" si="9"/>
        <v>3266</v>
      </c>
      <c r="I15" s="84">
        <v>78690</v>
      </c>
      <c r="J15" s="93">
        <f t="shared" si="1"/>
        <v>0.04150463845469564</v>
      </c>
      <c r="K15" s="78">
        <v>1411</v>
      </c>
      <c r="L15" s="78">
        <v>694</v>
      </c>
      <c r="M15" s="78">
        <v>429</v>
      </c>
      <c r="N15" s="78">
        <v>509</v>
      </c>
      <c r="O15" s="78">
        <v>0</v>
      </c>
      <c r="P15" s="78">
        <v>430</v>
      </c>
      <c r="Q15" s="78">
        <v>5</v>
      </c>
      <c r="R15" s="78">
        <v>1752</v>
      </c>
      <c r="S15" s="78">
        <v>570</v>
      </c>
      <c r="T15" s="75">
        <f t="shared" si="11"/>
        <v>148.5795</v>
      </c>
      <c r="U15" s="107">
        <v>2.115</v>
      </c>
      <c r="V15" s="107">
        <v>146.4645</v>
      </c>
      <c r="W15" s="107">
        <v>21.6798</v>
      </c>
      <c r="X15" s="97">
        <f t="shared" si="3"/>
        <v>454.92804654011024</v>
      </c>
      <c r="Y15" s="75">
        <f t="shared" si="4"/>
        <v>904.367</v>
      </c>
      <c r="Z15" s="107">
        <v>12.5485</v>
      </c>
      <c r="AA15" s="107">
        <v>891.8185</v>
      </c>
      <c r="AB15" s="107">
        <v>16870</v>
      </c>
      <c r="AC15" s="97">
        <f t="shared" si="5"/>
        <v>536.080023710729</v>
      </c>
      <c r="AD15" s="120">
        <v>705</v>
      </c>
      <c r="AE15" s="78">
        <v>2</v>
      </c>
      <c r="AF15" s="78">
        <v>2</v>
      </c>
      <c r="AG15" s="78">
        <v>1</v>
      </c>
      <c r="AH15" s="78">
        <v>2</v>
      </c>
      <c r="AI15" s="129">
        <v>2</v>
      </c>
      <c r="AJ15" s="2">
        <v>0</v>
      </c>
      <c r="AK15" s="130">
        <v>0</v>
      </c>
      <c r="AL15" s="130">
        <f aca="true" t="shared" si="13" ref="AL15:AT15">0</f>
        <v>0</v>
      </c>
      <c r="AM15" s="130">
        <f t="shared" si="13"/>
        <v>0</v>
      </c>
      <c r="AN15" s="130">
        <f t="shared" si="13"/>
        <v>0</v>
      </c>
      <c r="AO15" s="130">
        <f t="shared" si="13"/>
        <v>0</v>
      </c>
      <c r="AP15" s="130">
        <f t="shared" si="13"/>
        <v>0</v>
      </c>
      <c r="AQ15" s="130">
        <f t="shared" si="13"/>
        <v>0</v>
      </c>
      <c r="AR15" s="130">
        <f t="shared" si="13"/>
        <v>0</v>
      </c>
      <c r="AS15" s="148">
        <f t="shared" si="13"/>
        <v>0</v>
      </c>
      <c r="AT15" s="130">
        <f t="shared" si="13"/>
        <v>0</v>
      </c>
      <c r="AU15" s="144"/>
      <c r="AV15" s="144"/>
    </row>
    <row r="16" spans="1:48" s="70" customFormat="1" ht="21" customHeight="1">
      <c r="A16" s="2" t="s">
        <v>63</v>
      </c>
      <c r="B16" s="85">
        <v>1504</v>
      </c>
      <c r="C16" s="85">
        <v>3474</v>
      </c>
      <c r="D16" s="75">
        <f t="shared" si="8"/>
        <v>4978</v>
      </c>
      <c r="E16" s="85">
        <v>1670</v>
      </c>
      <c r="F16" s="85">
        <v>2010</v>
      </c>
      <c r="G16" s="85">
        <v>5122</v>
      </c>
      <c r="H16" s="75">
        <f t="shared" si="9"/>
        <v>7132</v>
      </c>
      <c r="I16" s="84">
        <v>188147</v>
      </c>
      <c r="J16" s="93">
        <f t="shared" si="1"/>
        <v>0.03790653053197766</v>
      </c>
      <c r="K16" s="85">
        <v>3998</v>
      </c>
      <c r="L16" s="85">
        <v>3981</v>
      </c>
      <c r="M16" s="85">
        <v>982</v>
      </c>
      <c r="N16" s="84">
        <v>3130</v>
      </c>
      <c r="O16" s="84">
        <v>108</v>
      </c>
      <c r="P16" s="84">
        <v>1220</v>
      </c>
      <c r="Q16" s="84">
        <v>3568</v>
      </c>
      <c r="R16" s="84">
        <v>2136</v>
      </c>
      <c r="S16" s="84">
        <v>2922</v>
      </c>
      <c r="T16" s="75">
        <f t="shared" si="11"/>
        <v>321.29999999999995</v>
      </c>
      <c r="U16" s="104">
        <v>141.7</v>
      </c>
      <c r="V16" s="104">
        <v>179.6</v>
      </c>
      <c r="W16" s="108">
        <v>49.21</v>
      </c>
      <c r="X16" s="97">
        <f t="shared" si="3"/>
        <v>450.50476724621416</v>
      </c>
      <c r="Y16" s="75">
        <f t="shared" si="4"/>
        <v>2227.64</v>
      </c>
      <c r="Z16" s="108">
        <v>811.02</v>
      </c>
      <c r="AA16" s="108">
        <v>1416.62</v>
      </c>
      <c r="AB16" s="85">
        <v>49412</v>
      </c>
      <c r="AC16" s="97">
        <f t="shared" si="5"/>
        <v>450.8297579535335</v>
      </c>
      <c r="AD16" s="121">
        <v>705</v>
      </c>
      <c r="AE16" s="85">
        <f>0</f>
        <v>0</v>
      </c>
      <c r="AF16" s="85">
        <f>0</f>
        <v>0</v>
      </c>
      <c r="AG16" s="85">
        <f>0</f>
        <v>0</v>
      </c>
      <c r="AH16" s="85">
        <v>15</v>
      </c>
      <c r="AI16" s="129">
        <v>15</v>
      </c>
      <c r="AJ16" s="129">
        <f aca="true" t="shared" si="14" ref="AJ16:AT16">0</f>
        <v>0</v>
      </c>
      <c r="AK16" s="129">
        <f t="shared" si="14"/>
        <v>0</v>
      </c>
      <c r="AL16" s="129">
        <f t="shared" si="14"/>
        <v>0</v>
      </c>
      <c r="AM16" s="129">
        <f t="shared" si="14"/>
        <v>0</v>
      </c>
      <c r="AN16" s="129">
        <f t="shared" si="14"/>
        <v>0</v>
      </c>
      <c r="AO16" s="129">
        <f t="shared" si="14"/>
        <v>0</v>
      </c>
      <c r="AP16" s="129">
        <f t="shared" si="14"/>
        <v>0</v>
      </c>
      <c r="AQ16" s="129">
        <f t="shared" si="14"/>
        <v>0</v>
      </c>
      <c r="AR16" s="129">
        <f t="shared" si="14"/>
        <v>0</v>
      </c>
      <c r="AS16" s="143">
        <f t="shared" si="14"/>
        <v>0</v>
      </c>
      <c r="AT16" s="129">
        <f t="shared" si="14"/>
        <v>0</v>
      </c>
      <c r="AU16" s="150"/>
      <c r="AV16" s="150"/>
    </row>
    <row r="17" spans="1:48" s="71" customFormat="1" ht="21" customHeight="1">
      <c r="A17" s="2" t="s">
        <v>64</v>
      </c>
      <c r="B17" s="78">
        <v>1830</v>
      </c>
      <c r="C17" s="78">
        <v>6983</v>
      </c>
      <c r="D17" s="75">
        <f t="shared" si="8"/>
        <v>8813</v>
      </c>
      <c r="E17" s="78">
        <v>4723</v>
      </c>
      <c r="F17" s="78">
        <v>2190</v>
      </c>
      <c r="G17" s="78">
        <v>9844</v>
      </c>
      <c r="H17" s="75">
        <f t="shared" si="9"/>
        <v>12034</v>
      </c>
      <c r="I17" s="84">
        <v>230000</v>
      </c>
      <c r="J17" s="93">
        <f t="shared" si="1"/>
        <v>0.05232173913043478</v>
      </c>
      <c r="K17" s="78">
        <v>5809</v>
      </c>
      <c r="L17" s="78">
        <v>2211</v>
      </c>
      <c r="M17" s="78">
        <v>1502</v>
      </c>
      <c r="N17" s="78">
        <v>2584</v>
      </c>
      <c r="O17" s="78">
        <v>0</v>
      </c>
      <c r="P17" s="78">
        <v>6407</v>
      </c>
      <c r="Q17" s="78">
        <v>0</v>
      </c>
      <c r="R17" s="78">
        <v>1757</v>
      </c>
      <c r="S17" s="78">
        <v>1286</v>
      </c>
      <c r="T17" s="75">
        <f t="shared" si="11"/>
        <v>539.6848</v>
      </c>
      <c r="U17" s="109">
        <v>154.395</v>
      </c>
      <c r="V17" s="109">
        <v>385.2898</v>
      </c>
      <c r="W17" s="107">
        <v>82.9311</v>
      </c>
      <c r="X17" s="97">
        <f t="shared" si="3"/>
        <v>448.46667774638524</v>
      </c>
      <c r="Y17" s="75">
        <f t="shared" si="4"/>
        <v>3323.7027</v>
      </c>
      <c r="Z17" s="109">
        <v>933.3495</v>
      </c>
      <c r="AA17" s="109">
        <v>2390.3532</v>
      </c>
      <c r="AB17" s="78">
        <v>72728</v>
      </c>
      <c r="AC17" s="97">
        <f t="shared" si="5"/>
        <v>457.0045512044879</v>
      </c>
      <c r="AD17" s="122">
        <v>705</v>
      </c>
      <c r="AE17" s="123">
        <v>21</v>
      </c>
      <c r="AF17" s="123">
        <v>42</v>
      </c>
      <c r="AG17" s="131">
        <v>17</v>
      </c>
      <c r="AH17" s="123">
        <v>27</v>
      </c>
      <c r="AI17" s="132">
        <v>0</v>
      </c>
      <c r="AJ17" s="133">
        <v>0</v>
      </c>
      <c r="AK17" s="134">
        <v>0</v>
      </c>
      <c r="AL17" s="2">
        <f>0</f>
        <v>0</v>
      </c>
      <c r="AM17" s="2">
        <f>0</f>
        <v>0</v>
      </c>
      <c r="AN17" s="2">
        <f>0</f>
        <v>0</v>
      </c>
      <c r="AO17" s="2">
        <f>0</f>
        <v>0</v>
      </c>
      <c r="AP17" s="133">
        <v>27</v>
      </c>
      <c r="AQ17" s="2">
        <f>0</f>
        <v>0</v>
      </c>
      <c r="AR17" s="2">
        <f>0</f>
        <v>0</v>
      </c>
      <c r="AS17" s="121">
        <f>0</f>
        <v>0</v>
      </c>
      <c r="AT17" s="2">
        <f>0</f>
        <v>0</v>
      </c>
      <c r="AU17" s="2"/>
      <c r="AV17" s="2"/>
    </row>
    <row r="18" spans="1:48" s="72" customFormat="1" ht="21" customHeight="1">
      <c r="A18" s="1" t="s">
        <v>65</v>
      </c>
      <c r="B18" s="78">
        <v>155</v>
      </c>
      <c r="C18" s="78">
        <v>771</v>
      </c>
      <c r="D18" s="75">
        <f t="shared" si="8"/>
        <v>926</v>
      </c>
      <c r="E18" s="78">
        <v>335</v>
      </c>
      <c r="F18" s="78">
        <v>192</v>
      </c>
      <c r="G18" s="78">
        <v>1337</v>
      </c>
      <c r="H18" s="75">
        <f t="shared" si="9"/>
        <v>1529</v>
      </c>
      <c r="I18" s="84">
        <v>152886</v>
      </c>
      <c r="J18" s="93">
        <f t="shared" si="1"/>
        <v>0.010000915714977172</v>
      </c>
      <c r="K18" s="78">
        <v>645</v>
      </c>
      <c r="L18" s="78">
        <v>451</v>
      </c>
      <c r="M18" s="78">
        <v>385</v>
      </c>
      <c r="N18" s="78">
        <v>130</v>
      </c>
      <c r="O18" s="78">
        <v>0</v>
      </c>
      <c r="P18" s="78">
        <v>0</v>
      </c>
      <c r="Q18" s="78">
        <v>0</v>
      </c>
      <c r="R18" s="78">
        <v>336</v>
      </c>
      <c r="S18" s="78">
        <v>210</v>
      </c>
      <c r="T18" s="75">
        <f t="shared" si="11"/>
        <v>69.66</v>
      </c>
      <c r="U18" s="110">
        <v>13.54</v>
      </c>
      <c r="V18" s="110">
        <v>56.12</v>
      </c>
      <c r="W18" s="110">
        <v>92.04</v>
      </c>
      <c r="X18" s="97">
        <f t="shared" si="3"/>
        <v>455.5918901242642</v>
      </c>
      <c r="Y18" s="75">
        <f t="shared" si="4"/>
        <v>422.03</v>
      </c>
      <c r="Z18" s="78">
        <v>82.14</v>
      </c>
      <c r="AA18" s="78">
        <v>339.89</v>
      </c>
      <c r="AB18" s="78">
        <v>9227</v>
      </c>
      <c r="AC18" s="97">
        <f t="shared" si="5"/>
        <v>457.3859325891405</v>
      </c>
      <c r="AD18" s="121">
        <v>705</v>
      </c>
      <c r="AE18" s="78">
        <v>3</v>
      </c>
      <c r="AF18" s="78">
        <v>6</v>
      </c>
      <c r="AG18" s="78">
        <v>8</v>
      </c>
      <c r="AH18" s="78">
        <v>11</v>
      </c>
      <c r="AI18" s="129">
        <v>3</v>
      </c>
      <c r="AJ18" s="129">
        <v>8</v>
      </c>
      <c r="AK18" s="129">
        <f aca="true" t="shared" si="15" ref="AK18:AT18">0</f>
        <v>0</v>
      </c>
      <c r="AL18" s="129">
        <f t="shared" si="15"/>
        <v>0</v>
      </c>
      <c r="AM18" s="129">
        <f t="shared" si="15"/>
        <v>0</v>
      </c>
      <c r="AN18" s="129">
        <f t="shared" si="15"/>
        <v>0</v>
      </c>
      <c r="AO18" s="129">
        <f t="shared" si="15"/>
        <v>0</v>
      </c>
      <c r="AP18" s="129">
        <f t="shared" si="15"/>
        <v>0</v>
      </c>
      <c r="AQ18" s="129">
        <f t="shared" si="15"/>
        <v>0</v>
      </c>
      <c r="AR18" s="145">
        <f t="shared" si="15"/>
        <v>0</v>
      </c>
      <c r="AS18" s="146">
        <f t="shared" si="15"/>
        <v>0</v>
      </c>
      <c r="AT18" s="145">
        <f t="shared" si="15"/>
        <v>0</v>
      </c>
      <c r="AU18" s="151"/>
      <c r="AV18" s="151"/>
    </row>
    <row r="19" spans="1:48" s="65" customFormat="1" ht="21" customHeight="1">
      <c r="A19" s="2" t="s">
        <v>66</v>
      </c>
      <c r="B19" s="80">
        <v>111</v>
      </c>
      <c r="C19" s="80">
        <v>629</v>
      </c>
      <c r="D19" s="75">
        <f t="shared" si="8"/>
        <v>740</v>
      </c>
      <c r="E19" s="86">
        <v>338</v>
      </c>
      <c r="F19" s="84">
        <v>141</v>
      </c>
      <c r="G19" s="84">
        <v>1078</v>
      </c>
      <c r="H19" s="75">
        <f t="shared" si="9"/>
        <v>1219</v>
      </c>
      <c r="I19" s="84">
        <v>90000</v>
      </c>
      <c r="J19" s="93">
        <f t="shared" si="1"/>
        <v>0.013544444444444444</v>
      </c>
      <c r="K19" s="84">
        <v>576</v>
      </c>
      <c r="L19" s="84">
        <v>347</v>
      </c>
      <c r="M19" s="84">
        <v>185</v>
      </c>
      <c r="N19" s="84">
        <v>88</v>
      </c>
      <c r="O19" s="84">
        <v>16</v>
      </c>
      <c r="P19" s="84">
        <v>0</v>
      </c>
      <c r="Q19" s="84">
        <v>0</v>
      </c>
      <c r="R19" s="84">
        <v>0</v>
      </c>
      <c r="S19" s="84">
        <v>180</v>
      </c>
      <c r="T19" s="75">
        <f t="shared" si="11"/>
        <v>55.22</v>
      </c>
      <c r="U19" s="104">
        <v>9.94</v>
      </c>
      <c r="V19" s="104">
        <v>45.28</v>
      </c>
      <c r="W19" s="104">
        <v>8.46</v>
      </c>
      <c r="X19" s="97">
        <f t="shared" si="3"/>
        <v>452.994257588187</v>
      </c>
      <c r="Y19" s="75">
        <f t="shared" si="4"/>
        <v>334.16</v>
      </c>
      <c r="Z19" s="104">
        <v>59.94</v>
      </c>
      <c r="AA19" s="104">
        <v>274.22</v>
      </c>
      <c r="AB19" s="1">
        <v>7380</v>
      </c>
      <c r="AC19" s="97">
        <f t="shared" si="5"/>
        <v>452.7913279132792</v>
      </c>
      <c r="AD19" s="115">
        <v>705</v>
      </c>
      <c r="AE19" s="1">
        <v>8</v>
      </c>
      <c r="AF19" s="1">
        <v>9</v>
      </c>
      <c r="AG19" s="1">
        <v>7</v>
      </c>
      <c r="AH19" s="1">
        <v>16</v>
      </c>
      <c r="AI19" s="129">
        <v>1</v>
      </c>
      <c r="AJ19" s="130">
        <f>0</f>
        <v>0</v>
      </c>
      <c r="AK19" s="130">
        <f>0</f>
        <v>0</v>
      </c>
      <c r="AL19" s="130">
        <f>0</f>
        <v>0</v>
      </c>
      <c r="AM19" s="130">
        <v>1</v>
      </c>
      <c r="AN19" s="130">
        <v>14</v>
      </c>
      <c r="AO19" s="130">
        <f aca="true" t="shared" si="16" ref="AO19:AT19">0</f>
        <v>0</v>
      </c>
      <c r="AP19" s="130">
        <f t="shared" si="16"/>
        <v>0</v>
      </c>
      <c r="AQ19" s="130">
        <f t="shared" si="16"/>
        <v>0</v>
      </c>
      <c r="AR19" s="130">
        <f t="shared" si="16"/>
        <v>0</v>
      </c>
      <c r="AS19" s="148">
        <f t="shared" si="16"/>
        <v>0</v>
      </c>
      <c r="AT19" s="130">
        <f t="shared" si="16"/>
        <v>0</v>
      </c>
      <c r="AU19" s="144"/>
      <c r="AV19" s="144"/>
    </row>
    <row r="20" spans="1:48" s="65" customFormat="1" ht="21" customHeight="1">
      <c r="A20" s="2" t="s">
        <v>67</v>
      </c>
      <c r="B20" s="87">
        <v>83</v>
      </c>
      <c r="C20" s="87">
        <v>178</v>
      </c>
      <c r="D20" s="75">
        <f t="shared" si="8"/>
        <v>261</v>
      </c>
      <c r="E20" s="88">
        <v>18</v>
      </c>
      <c r="F20" s="89">
        <v>115</v>
      </c>
      <c r="G20" s="89">
        <v>227</v>
      </c>
      <c r="H20" s="75">
        <f t="shared" si="9"/>
        <v>342</v>
      </c>
      <c r="I20" s="84">
        <v>10000</v>
      </c>
      <c r="J20" s="93">
        <f t="shared" si="1"/>
        <v>0.0342</v>
      </c>
      <c r="K20" s="89">
        <v>96</v>
      </c>
      <c r="L20" s="89">
        <v>380</v>
      </c>
      <c r="M20" s="89">
        <v>13</v>
      </c>
      <c r="N20" s="89">
        <v>116</v>
      </c>
      <c r="O20" s="89">
        <v>0</v>
      </c>
      <c r="P20" s="89">
        <v>105</v>
      </c>
      <c r="Q20" s="89">
        <v>0</v>
      </c>
      <c r="R20" s="89">
        <v>20</v>
      </c>
      <c r="S20" s="89">
        <v>30</v>
      </c>
      <c r="T20" s="75">
        <f t="shared" si="11"/>
        <v>17.6225</v>
      </c>
      <c r="U20" s="111">
        <v>8.1075</v>
      </c>
      <c r="V20" s="112">
        <f>17.6225-U20</f>
        <v>9.514999999999999</v>
      </c>
      <c r="W20" s="112">
        <v>2.8598</v>
      </c>
      <c r="X20" s="97">
        <f t="shared" si="3"/>
        <v>515.2777777777777</v>
      </c>
      <c r="Y20" s="75">
        <f t="shared" si="4"/>
        <v>97.482</v>
      </c>
      <c r="Z20" s="112">
        <f>22.08+U20+U20+U20</f>
        <v>46.4025</v>
      </c>
      <c r="AA20" s="112">
        <f>22.5345+V20+V20+V20</f>
        <v>51.0795</v>
      </c>
      <c r="AB20" s="84">
        <f>1365+342+342</f>
        <v>2049</v>
      </c>
      <c r="AC20" s="97">
        <f t="shared" si="5"/>
        <v>475.7540263543192</v>
      </c>
      <c r="AD20" s="115">
        <v>705</v>
      </c>
      <c r="AE20" s="1">
        <v>0</v>
      </c>
      <c r="AF20" s="1">
        <v>0</v>
      </c>
      <c r="AG20" s="1">
        <v>0</v>
      </c>
      <c r="AH20" s="1">
        <v>0</v>
      </c>
      <c r="AI20" s="2">
        <f aca="true" t="shared" si="17" ref="AI20:AT20">0</f>
        <v>0</v>
      </c>
      <c r="AJ20" s="130">
        <f t="shared" si="17"/>
        <v>0</v>
      </c>
      <c r="AK20" s="130">
        <f t="shared" si="17"/>
        <v>0</v>
      </c>
      <c r="AL20" s="130">
        <f t="shared" si="17"/>
        <v>0</v>
      </c>
      <c r="AM20" s="130">
        <f t="shared" si="17"/>
        <v>0</v>
      </c>
      <c r="AN20" s="130">
        <f t="shared" si="17"/>
        <v>0</v>
      </c>
      <c r="AO20" s="130">
        <f t="shared" si="17"/>
        <v>0</v>
      </c>
      <c r="AP20" s="130">
        <f t="shared" si="17"/>
        <v>0</v>
      </c>
      <c r="AQ20" s="130">
        <f t="shared" si="17"/>
        <v>0</v>
      </c>
      <c r="AR20" s="130">
        <f t="shared" si="17"/>
        <v>0</v>
      </c>
      <c r="AS20" s="148">
        <f t="shared" si="17"/>
        <v>0</v>
      </c>
      <c r="AT20" s="130">
        <f t="shared" si="17"/>
        <v>0</v>
      </c>
      <c r="AU20" s="144"/>
      <c r="AV20" s="144"/>
    </row>
    <row r="21" spans="1:48" s="68" customFormat="1" ht="21" customHeight="1">
      <c r="A21" s="2" t="s">
        <v>68</v>
      </c>
      <c r="B21" s="84">
        <v>0</v>
      </c>
      <c r="C21" s="84">
        <v>4</v>
      </c>
      <c r="D21" s="75">
        <f t="shared" si="8"/>
        <v>4</v>
      </c>
      <c r="E21" s="84">
        <v>0</v>
      </c>
      <c r="F21" s="84">
        <v>0</v>
      </c>
      <c r="G21" s="84">
        <v>5</v>
      </c>
      <c r="H21" s="75">
        <f t="shared" si="9"/>
        <v>5</v>
      </c>
      <c r="I21" s="84">
        <v>1000</v>
      </c>
      <c r="J21" s="93">
        <f t="shared" si="1"/>
        <v>0.005</v>
      </c>
      <c r="K21" s="84">
        <v>2</v>
      </c>
      <c r="L21" s="84">
        <v>0</v>
      </c>
      <c r="M21" s="84">
        <v>0</v>
      </c>
      <c r="N21" s="84">
        <v>2</v>
      </c>
      <c r="O21" s="84">
        <v>0</v>
      </c>
      <c r="P21" s="84">
        <v>0</v>
      </c>
      <c r="Q21" s="84">
        <v>0</v>
      </c>
      <c r="R21" s="84">
        <v>2</v>
      </c>
      <c r="S21" s="84">
        <v>3</v>
      </c>
      <c r="T21" s="75">
        <f t="shared" si="11"/>
        <v>0.248</v>
      </c>
      <c r="U21" s="104">
        <v>0</v>
      </c>
      <c r="V21" s="104">
        <v>0.248</v>
      </c>
      <c r="W21" s="104">
        <v>0.0345</v>
      </c>
      <c r="X21" s="97">
        <f t="shared" si="3"/>
        <v>496</v>
      </c>
      <c r="Y21" s="75">
        <f t="shared" si="4"/>
        <v>1.488</v>
      </c>
      <c r="Z21" s="104">
        <v>0</v>
      </c>
      <c r="AA21" s="104">
        <v>1.488</v>
      </c>
      <c r="AB21" s="1">
        <v>30</v>
      </c>
      <c r="AC21" s="97">
        <f t="shared" si="5"/>
        <v>496</v>
      </c>
      <c r="AD21" s="115">
        <v>705</v>
      </c>
      <c r="AE21" s="1">
        <v>0</v>
      </c>
      <c r="AF21" s="1">
        <v>0</v>
      </c>
      <c r="AG21" s="1">
        <v>0</v>
      </c>
      <c r="AH21" s="1">
        <v>0</v>
      </c>
      <c r="AI21" s="2">
        <f aca="true" t="shared" si="18" ref="AI21:AT21">0</f>
        <v>0</v>
      </c>
      <c r="AJ21" s="135">
        <f t="shared" si="18"/>
        <v>0</v>
      </c>
      <c r="AK21" s="135">
        <f t="shared" si="18"/>
        <v>0</v>
      </c>
      <c r="AL21" s="135">
        <f t="shared" si="18"/>
        <v>0</v>
      </c>
      <c r="AM21" s="135">
        <f t="shared" si="18"/>
        <v>0</v>
      </c>
      <c r="AN21" s="135">
        <f t="shared" si="18"/>
        <v>0</v>
      </c>
      <c r="AO21" s="135">
        <f t="shared" si="18"/>
        <v>0</v>
      </c>
      <c r="AP21" s="135">
        <f t="shared" si="18"/>
        <v>0</v>
      </c>
      <c r="AQ21" s="135">
        <f t="shared" si="18"/>
        <v>0</v>
      </c>
      <c r="AR21" s="135">
        <f t="shared" si="18"/>
        <v>0</v>
      </c>
      <c r="AS21" s="149">
        <f t="shared" si="18"/>
        <v>0</v>
      </c>
      <c r="AT21" s="135">
        <f t="shared" si="18"/>
        <v>0</v>
      </c>
      <c r="AU21" s="135"/>
      <c r="AV21" s="135"/>
    </row>
    <row r="22" spans="1:37" s="73" customFormat="1" ht="13.5">
      <c r="A22" s="90"/>
      <c r="B22" s="91"/>
      <c r="C22" s="91"/>
      <c r="D22" s="75">
        <f t="shared" si="8"/>
        <v>0</v>
      </c>
      <c r="E22" s="92"/>
      <c r="F22" s="91"/>
      <c r="G22" s="91"/>
      <c r="H22" s="75">
        <f t="shared" si="9"/>
        <v>0</v>
      </c>
      <c r="I22" s="95"/>
      <c r="J22" s="93" t="e">
        <f t="shared" si="1"/>
        <v>#DIV/0!</v>
      </c>
      <c r="K22" s="91"/>
      <c r="L22" s="91"/>
      <c r="M22" s="91"/>
      <c r="N22" s="91"/>
      <c r="O22" s="91"/>
      <c r="P22" s="91"/>
      <c r="Q22" s="91"/>
      <c r="R22" s="91"/>
      <c r="S22" s="91"/>
      <c r="T22" s="75">
        <f t="shared" si="11"/>
        <v>0</v>
      </c>
      <c r="U22" s="26"/>
      <c r="V22" s="26"/>
      <c r="W22" s="26"/>
      <c r="X22" s="97" t="e">
        <f t="shared" si="3"/>
        <v>#DIV/0!</v>
      </c>
      <c r="Y22" s="75">
        <f t="shared" si="4"/>
        <v>0</v>
      </c>
      <c r="Z22" s="26"/>
      <c r="AA22" s="26"/>
      <c r="AB22" s="26"/>
      <c r="AC22" s="97" t="e">
        <f t="shared" si="5"/>
        <v>#DIV/0!</v>
      </c>
      <c r="AD22" s="26"/>
      <c r="AE22" s="26"/>
      <c r="AF22" s="26"/>
      <c r="AG22" s="26"/>
      <c r="AH22" s="26"/>
      <c r="AI22" s="127"/>
      <c r="AJ22" s="136"/>
      <c r="AK22" s="137"/>
    </row>
    <row r="23" spans="1:25" ht="179.25" customHeight="1">
      <c r="A23" s="31" t="s">
        <v>69</v>
      </c>
      <c r="L23" s="45" t="s">
        <v>70</v>
      </c>
      <c r="M23" s="45" t="s">
        <v>71</v>
      </c>
      <c r="O23" s="32" t="s">
        <v>72</v>
      </c>
      <c r="P23" s="32" t="s">
        <v>73</v>
      </c>
      <c r="Q23" s="32" t="s">
        <v>74</v>
      </c>
      <c r="R23" s="32" t="s">
        <v>75</v>
      </c>
      <c r="S23" s="113"/>
      <c r="T23" s="11" t="s">
        <v>76</v>
      </c>
      <c r="W23" s="32" t="s">
        <v>77</v>
      </c>
      <c r="X23" s="113"/>
      <c r="Y23" s="11" t="s">
        <v>78</v>
      </c>
    </row>
    <row r="24" spans="1:34" ht="51" customHeight="1">
      <c r="A24" s="32" t="s">
        <v>79</v>
      </c>
      <c r="B24" s="33" t="s">
        <v>80</v>
      </c>
      <c r="C24" s="33" t="s">
        <v>80</v>
      </c>
      <c r="D24" s="34" t="s">
        <v>81</v>
      </c>
      <c r="E24" s="35"/>
      <c r="F24" s="33" t="s">
        <v>80</v>
      </c>
      <c r="G24" s="33" t="s">
        <v>80</v>
      </c>
      <c r="H24" s="34" t="s">
        <v>82</v>
      </c>
      <c r="I24" s="33" t="s">
        <v>83</v>
      </c>
      <c r="J24" s="34" t="s">
        <v>84</v>
      </c>
      <c r="K24" s="173" t="s">
        <v>80</v>
      </c>
      <c r="L24" s="173"/>
      <c r="M24" s="173"/>
      <c r="N24" s="173"/>
      <c r="O24" s="173"/>
      <c r="P24" s="173"/>
      <c r="Q24" s="173"/>
      <c r="R24" s="173"/>
      <c r="S24" s="173"/>
      <c r="T24" s="33" t="s">
        <v>80</v>
      </c>
      <c r="U24" s="33"/>
      <c r="V24" s="33"/>
      <c r="W24" s="33"/>
      <c r="X24" s="34" t="s">
        <v>85</v>
      </c>
      <c r="Y24" s="33" t="s">
        <v>86</v>
      </c>
      <c r="Z24" s="33"/>
      <c r="AA24" s="33"/>
      <c r="AB24" s="33" t="s">
        <v>86</v>
      </c>
      <c r="AC24" s="34" t="s">
        <v>87</v>
      </c>
      <c r="AD24" s="33" t="s">
        <v>88</v>
      </c>
      <c r="AE24" s="173" t="s">
        <v>80</v>
      </c>
      <c r="AF24" s="173"/>
      <c r="AG24" s="173"/>
      <c r="AH24" s="174"/>
    </row>
    <row r="25" spans="1:34" ht="58.5" customHeight="1">
      <c r="A25" s="175" t="s">
        <v>89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7"/>
    </row>
  </sheetData>
  <sheetProtection/>
  <mergeCells count="46">
    <mergeCell ref="A1:AH1"/>
    <mergeCell ref="A2:C2"/>
    <mergeCell ref="K2:M2"/>
    <mergeCell ref="B3:E3"/>
    <mergeCell ref="F3:H3"/>
    <mergeCell ref="L3:M3"/>
    <mergeCell ref="O3:R3"/>
    <mergeCell ref="T3:V3"/>
    <mergeCell ref="Y3:AA3"/>
    <mergeCell ref="AE3:AH3"/>
    <mergeCell ref="K24:S24"/>
    <mergeCell ref="AE24:AH24"/>
    <mergeCell ref="A25:AH25"/>
    <mergeCell ref="A3:A5"/>
    <mergeCell ref="B4:B5"/>
    <mergeCell ref="C4:C5"/>
    <mergeCell ref="D4:D5"/>
    <mergeCell ref="E4:E5"/>
    <mergeCell ref="F4:F5"/>
    <mergeCell ref="G4:G5"/>
    <mergeCell ref="S3:S5"/>
    <mergeCell ref="H4:H5"/>
    <mergeCell ref="I3:I5"/>
    <mergeCell ref="J3:J5"/>
    <mergeCell ref="K3:K5"/>
    <mergeCell ref="L4:L5"/>
    <mergeCell ref="M4:M5"/>
    <mergeCell ref="AI3:AT4"/>
    <mergeCell ref="X3:X5"/>
    <mergeCell ref="Y4:Y5"/>
    <mergeCell ref="Z4:Z5"/>
    <mergeCell ref="AA4:AA5"/>
    <mergeCell ref="N3:N5"/>
    <mergeCell ref="O4:O5"/>
    <mergeCell ref="P4:P5"/>
    <mergeCell ref="Q4:Q5"/>
    <mergeCell ref="R4:R5"/>
    <mergeCell ref="AB3:AB5"/>
    <mergeCell ref="AC3:AC5"/>
    <mergeCell ref="AE4:AF4"/>
    <mergeCell ref="AG4:AH4"/>
    <mergeCell ref="T4:T5"/>
    <mergeCell ref="U4:U5"/>
    <mergeCell ref="V4:V5"/>
    <mergeCell ref="W3:W5"/>
    <mergeCell ref="AD3:A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8"/>
  <sheetViews>
    <sheetView zoomScalePageLayoutView="0" workbookViewId="0" topLeftCell="AF1">
      <selection activeCell="AI5" sqref="AI5:AW21"/>
    </sheetView>
  </sheetViews>
  <sheetFormatPr defaultColWidth="8.28125" defaultRowHeight="15"/>
  <cols>
    <col min="1" max="1" width="9.00390625" style="11" customWidth="1"/>
    <col min="2" max="2" width="10.28125" style="11" customWidth="1"/>
    <col min="3" max="4" width="9.421875" style="11" customWidth="1"/>
    <col min="5" max="5" width="9.421875" style="10" customWidth="1"/>
    <col min="6" max="6" width="8.421875" style="11" customWidth="1"/>
    <col min="7" max="8" width="9.421875" style="11" customWidth="1"/>
    <col min="9" max="9" width="10.421875" style="11" customWidth="1"/>
    <col min="10" max="10" width="9.421875" style="11" customWidth="1"/>
    <col min="11" max="11" width="9.140625" style="11" customWidth="1"/>
    <col min="12" max="20" width="9.421875" style="11" customWidth="1"/>
    <col min="21" max="23" width="9.57421875" style="11" customWidth="1"/>
    <col min="24" max="24" width="9.8515625" style="11" customWidth="1"/>
    <col min="25" max="28" width="10.421875" style="11" customWidth="1"/>
    <col min="29" max="29" width="10.8515625" style="11" customWidth="1"/>
    <col min="30" max="30" width="9.8515625" style="11" customWidth="1"/>
    <col min="31" max="35" width="8.28125" style="11" customWidth="1"/>
    <col min="36" max="36" width="6.140625" style="11" customWidth="1"/>
    <col min="37" max="37" width="8.28125" style="11" customWidth="1"/>
    <col min="38" max="38" width="11.00390625" style="11" bestFit="1" customWidth="1"/>
    <col min="39" max="41" width="8.421875" style="11" bestFit="1" customWidth="1"/>
    <col min="42" max="43" width="8.28125" style="11" customWidth="1"/>
    <col min="44" max="44" width="8.421875" style="11" bestFit="1" customWidth="1"/>
    <col min="45" max="16384" width="8.28125" style="11" customWidth="1"/>
  </cols>
  <sheetData>
    <row r="1" spans="1:35" ht="27">
      <c r="A1" s="195" t="s">
        <v>90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</row>
    <row r="2" spans="1:35" ht="13.5">
      <c r="A2" s="179" t="s">
        <v>1</v>
      </c>
      <c r="B2" s="179"/>
      <c r="C2" s="179"/>
      <c r="D2" s="12"/>
      <c r="E2" s="13"/>
      <c r="F2" s="12"/>
      <c r="G2" s="12"/>
      <c r="H2" s="12"/>
      <c r="I2" s="12"/>
      <c r="J2" s="36"/>
      <c r="K2" s="36"/>
      <c r="L2" s="36"/>
      <c r="M2" s="36"/>
      <c r="N2" s="180" t="s">
        <v>2</v>
      </c>
      <c r="O2" s="180"/>
      <c r="P2" s="180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49" ht="18.75" customHeight="1">
      <c r="A3" s="156" t="s">
        <v>3</v>
      </c>
      <c r="B3" s="156" t="s">
        <v>91</v>
      </c>
      <c r="C3" s="156"/>
      <c r="D3" s="156"/>
      <c r="E3" s="15"/>
      <c r="F3" s="156" t="s">
        <v>92</v>
      </c>
      <c r="G3" s="156"/>
      <c r="H3" s="156"/>
      <c r="I3" s="169" t="s">
        <v>93</v>
      </c>
      <c r="J3" s="194" t="s">
        <v>94</v>
      </c>
      <c r="K3" s="156" t="s">
        <v>8</v>
      </c>
      <c r="L3" s="183" t="s">
        <v>9</v>
      </c>
      <c r="M3" s="184"/>
      <c r="N3" s="156" t="s">
        <v>95</v>
      </c>
      <c r="O3" s="156" t="s">
        <v>96</v>
      </c>
      <c r="P3" s="156" t="s">
        <v>97</v>
      </c>
      <c r="Q3" s="156" t="s">
        <v>10</v>
      </c>
      <c r="R3" s="162" t="s">
        <v>11</v>
      </c>
      <c r="S3" s="182"/>
      <c r="T3" s="156" t="s">
        <v>12</v>
      </c>
      <c r="U3" s="185" t="s">
        <v>98</v>
      </c>
      <c r="V3" s="186"/>
      <c r="W3" s="186"/>
      <c r="X3" s="163" t="s">
        <v>14</v>
      </c>
      <c r="Y3" s="163" t="s">
        <v>15</v>
      </c>
      <c r="Z3" s="196" t="s">
        <v>16</v>
      </c>
      <c r="AA3" s="197"/>
      <c r="AB3" s="198"/>
      <c r="AC3" s="169" t="s">
        <v>17</v>
      </c>
      <c r="AD3" s="187" t="s">
        <v>18</v>
      </c>
      <c r="AE3" s="190" t="s">
        <v>19</v>
      </c>
      <c r="AF3" s="159" t="s">
        <v>20</v>
      </c>
      <c r="AG3" s="199"/>
      <c r="AH3" s="199"/>
      <c r="AI3" s="191"/>
      <c r="AJ3" s="158" t="s">
        <v>21</v>
      </c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</row>
    <row r="4" spans="1:49" ht="18.75" customHeight="1">
      <c r="A4" s="156"/>
      <c r="B4" s="156" t="s">
        <v>22</v>
      </c>
      <c r="C4" s="156" t="s">
        <v>99</v>
      </c>
      <c r="D4" s="156" t="s">
        <v>24</v>
      </c>
      <c r="E4" s="169" t="s">
        <v>25</v>
      </c>
      <c r="F4" s="156" t="s">
        <v>22</v>
      </c>
      <c r="G4" s="156" t="s">
        <v>99</v>
      </c>
      <c r="H4" s="156" t="s">
        <v>24</v>
      </c>
      <c r="I4" s="171"/>
      <c r="J4" s="194"/>
      <c r="K4" s="156"/>
      <c r="L4" s="171" t="s">
        <v>26</v>
      </c>
      <c r="M4" s="169" t="s">
        <v>27</v>
      </c>
      <c r="N4" s="156"/>
      <c r="O4" s="156"/>
      <c r="P4" s="156"/>
      <c r="Q4" s="156"/>
      <c r="R4" s="169" t="s">
        <v>100</v>
      </c>
      <c r="S4" s="169" t="s">
        <v>101</v>
      </c>
      <c r="T4" s="156"/>
      <c r="U4" s="160" t="s">
        <v>102</v>
      </c>
      <c r="V4" s="156" t="s">
        <v>103</v>
      </c>
      <c r="W4" s="162" t="s">
        <v>34</v>
      </c>
      <c r="X4" s="163"/>
      <c r="Y4" s="163"/>
      <c r="Z4" s="160" t="s">
        <v>32</v>
      </c>
      <c r="AA4" s="156" t="s">
        <v>33</v>
      </c>
      <c r="AB4" s="162" t="s">
        <v>34</v>
      </c>
      <c r="AC4" s="171"/>
      <c r="AD4" s="188"/>
      <c r="AE4" s="160"/>
      <c r="AF4" s="159" t="s">
        <v>35</v>
      </c>
      <c r="AG4" s="191"/>
      <c r="AH4" s="159" t="s">
        <v>36</v>
      </c>
      <c r="AI4" s="191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</row>
    <row r="5" spans="1:49" ht="28.5" customHeight="1">
      <c r="A5" s="156"/>
      <c r="B5" s="156"/>
      <c r="C5" s="156"/>
      <c r="D5" s="156"/>
      <c r="E5" s="170"/>
      <c r="F5" s="156"/>
      <c r="G5" s="156"/>
      <c r="H5" s="156"/>
      <c r="I5" s="170"/>
      <c r="J5" s="194"/>
      <c r="K5" s="156"/>
      <c r="L5" s="170"/>
      <c r="M5" s="170"/>
      <c r="N5" s="156"/>
      <c r="O5" s="156"/>
      <c r="P5" s="156"/>
      <c r="Q5" s="156"/>
      <c r="R5" s="170"/>
      <c r="S5" s="170"/>
      <c r="T5" s="156"/>
      <c r="U5" s="161"/>
      <c r="V5" s="156"/>
      <c r="W5" s="162"/>
      <c r="X5" s="163"/>
      <c r="Y5" s="163"/>
      <c r="Z5" s="161"/>
      <c r="AA5" s="156"/>
      <c r="AB5" s="162"/>
      <c r="AC5" s="170"/>
      <c r="AD5" s="189"/>
      <c r="AE5" s="161"/>
      <c r="AF5" s="48" t="s">
        <v>37</v>
      </c>
      <c r="AG5" s="58" t="s">
        <v>38</v>
      </c>
      <c r="AH5" s="58" t="s">
        <v>37</v>
      </c>
      <c r="AI5" s="58" t="s">
        <v>38</v>
      </c>
      <c r="AJ5" s="58" t="s">
        <v>39</v>
      </c>
      <c r="AK5" s="58" t="s">
        <v>40</v>
      </c>
      <c r="AL5" s="58" t="s">
        <v>41</v>
      </c>
      <c r="AM5" s="14" t="s">
        <v>104</v>
      </c>
      <c r="AN5" s="14" t="s">
        <v>105</v>
      </c>
      <c r="AO5" s="14" t="s">
        <v>106</v>
      </c>
      <c r="AP5" s="14" t="s">
        <v>107</v>
      </c>
      <c r="AQ5" s="14" t="s">
        <v>108</v>
      </c>
      <c r="AR5" s="14" t="s">
        <v>109</v>
      </c>
      <c r="AS5" s="58" t="s">
        <v>110</v>
      </c>
      <c r="AT5" s="58" t="s">
        <v>111</v>
      </c>
      <c r="AU5" s="63" t="s">
        <v>112</v>
      </c>
      <c r="AV5" s="63" t="s">
        <v>113</v>
      </c>
      <c r="AW5" s="63" t="s">
        <v>47</v>
      </c>
    </row>
    <row r="6" spans="1:46" ht="13.5">
      <c r="A6" s="14" t="s">
        <v>53</v>
      </c>
      <c r="B6" s="14">
        <v>1</v>
      </c>
      <c r="C6" s="14">
        <v>2</v>
      </c>
      <c r="D6" s="14">
        <v>3</v>
      </c>
      <c r="E6" s="15"/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  <c r="T6" s="49">
        <v>18</v>
      </c>
      <c r="U6" s="49">
        <v>19</v>
      </c>
      <c r="V6" s="49">
        <v>20</v>
      </c>
      <c r="W6" s="49">
        <v>21</v>
      </c>
      <c r="X6" s="49">
        <v>22</v>
      </c>
      <c r="Y6" s="49">
        <v>23</v>
      </c>
      <c r="Z6" s="49">
        <v>24</v>
      </c>
      <c r="AA6" s="49">
        <v>25</v>
      </c>
      <c r="AB6" s="49">
        <v>26</v>
      </c>
      <c r="AC6" s="49">
        <v>27</v>
      </c>
      <c r="AD6" s="49">
        <v>28</v>
      </c>
      <c r="AE6" s="49">
        <v>29</v>
      </c>
      <c r="AF6" s="49">
        <v>30</v>
      </c>
      <c r="AG6" s="49">
        <v>31</v>
      </c>
      <c r="AH6" s="49">
        <v>32</v>
      </c>
      <c r="AI6" s="49">
        <v>33</v>
      </c>
      <c r="AJ6" s="49">
        <v>34</v>
      </c>
      <c r="AK6" s="49">
        <v>35</v>
      </c>
      <c r="AL6" s="49">
        <v>36</v>
      </c>
      <c r="AM6" s="58" t="s">
        <v>114</v>
      </c>
      <c r="AN6" s="59"/>
      <c r="AO6" s="59"/>
      <c r="AP6" s="59"/>
      <c r="AQ6" s="59"/>
      <c r="AR6" s="59"/>
      <c r="AS6" s="59"/>
      <c r="AT6" s="59"/>
    </row>
    <row r="7" spans="1:49" ht="20.25" customHeight="1">
      <c r="A7" s="14" t="s">
        <v>115</v>
      </c>
      <c r="B7" s="16">
        <f>SUM(B8:B21)</f>
        <v>27150</v>
      </c>
      <c r="C7" s="16">
        <f aca="true" t="shared" si="0" ref="C7:AW7">SUM(C8:C21)</f>
        <v>132750</v>
      </c>
      <c r="D7" s="17">
        <f aca="true" t="shared" si="1" ref="D7:D21">B7+C7</f>
        <v>159900</v>
      </c>
      <c r="E7" s="16">
        <f t="shared" si="0"/>
        <v>50142</v>
      </c>
      <c r="F7" s="16">
        <f t="shared" si="0"/>
        <v>38465</v>
      </c>
      <c r="G7" s="16">
        <f t="shared" si="0"/>
        <v>203421</v>
      </c>
      <c r="H7" s="17">
        <f aca="true" t="shared" si="2" ref="H7:H21">F7+G7</f>
        <v>241886</v>
      </c>
      <c r="I7" s="16">
        <f t="shared" si="0"/>
        <v>6283013</v>
      </c>
      <c r="J7" s="37">
        <f aca="true" t="shared" si="3" ref="J7:J21">H7/I7</f>
        <v>0.03849840832734231</v>
      </c>
      <c r="K7" s="16">
        <f t="shared" si="0"/>
        <v>202978</v>
      </c>
      <c r="L7" s="16">
        <f t="shared" si="0"/>
        <v>66584</v>
      </c>
      <c r="M7" s="16">
        <f t="shared" si="0"/>
        <v>31753</v>
      </c>
      <c r="N7" s="16">
        <f t="shared" si="0"/>
        <v>52647</v>
      </c>
      <c r="O7" s="16">
        <f t="shared" si="0"/>
        <v>103278</v>
      </c>
      <c r="P7" s="16">
        <f t="shared" si="0"/>
        <v>20643</v>
      </c>
      <c r="Q7" s="16">
        <f t="shared" si="0"/>
        <v>74647</v>
      </c>
      <c r="R7" s="16">
        <f t="shared" si="0"/>
        <v>54996</v>
      </c>
      <c r="S7" s="16">
        <f t="shared" si="0"/>
        <v>57984</v>
      </c>
      <c r="T7" s="16">
        <f t="shared" si="0"/>
        <v>39401</v>
      </c>
      <c r="U7" s="17">
        <f aca="true" t="shared" si="4" ref="U7:U21">V7+W7</f>
        <v>7943.5501</v>
      </c>
      <c r="V7" s="16">
        <f t="shared" si="0"/>
        <v>1816.8480000000002</v>
      </c>
      <c r="W7" s="16">
        <f t="shared" si="0"/>
        <v>6126.7021</v>
      </c>
      <c r="X7" s="16">
        <f t="shared" si="0"/>
        <v>1384.5432</v>
      </c>
      <c r="Y7" s="53">
        <f>U7/H7*10000</f>
        <v>328.40057299719706</v>
      </c>
      <c r="Z7" s="54">
        <f aca="true" t="shared" si="5" ref="Z7:Z21">AA7+AB7</f>
        <v>43448.1331</v>
      </c>
      <c r="AA7" s="16">
        <f t="shared" si="0"/>
        <v>9419.464</v>
      </c>
      <c r="AB7" s="16">
        <f t="shared" si="0"/>
        <v>34028.6691</v>
      </c>
      <c r="AC7" s="16">
        <f t="shared" si="0"/>
        <v>1316589</v>
      </c>
      <c r="AD7" s="53">
        <f>Z7/AC7*10000</f>
        <v>330.0052871473178</v>
      </c>
      <c r="AE7" s="16">
        <f t="shared" si="0"/>
        <v>6435</v>
      </c>
      <c r="AF7" s="16">
        <f t="shared" si="0"/>
        <v>349</v>
      </c>
      <c r="AG7" s="16">
        <f t="shared" si="0"/>
        <v>670</v>
      </c>
      <c r="AH7" s="16">
        <f t="shared" si="0"/>
        <v>1085</v>
      </c>
      <c r="AI7" s="16">
        <f t="shared" si="0"/>
        <v>1641</v>
      </c>
      <c r="AJ7" s="16">
        <f t="shared" si="0"/>
        <v>509</v>
      </c>
      <c r="AK7" s="16">
        <f t="shared" si="0"/>
        <v>17</v>
      </c>
      <c r="AL7" s="16">
        <f t="shared" si="0"/>
        <v>34</v>
      </c>
      <c r="AM7" s="16">
        <f t="shared" si="0"/>
        <v>903</v>
      </c>
      <c r="AN7" s="16">
        <f t="shared" si="0"/>
        <v>33</v>
      </c>
      <c r="AO7" s="16">
        <f t="shared" si="0"/>
        <v>1</v>
      </c>
      <c r="AP7" s="16">
        <f t="shared" si="0"/>
        <v>1</v>
      </c>
      <c r="AQ7" s="16">
        <f t="shared" si="0"/>
        <v>1</v>
      </c>
      <c r="AR7" s="16">
        <f t="shared" si="0"/>
        <v>1</v>
      </c>
      <c r="AS7" s="16">
        <f t="shared" si="0"/>
        <v>125</v>
      </c>
      <c r="AT7" s="16">
        <f t="shared" si="0"/>
        <v>5</v>
      </c>
      <c r="AU7" s="16">
        <f t="shared" si="0"/>
        <v>1</v>
      </c>
      <c r="AV7" s="16">
        <f t="shared" si="0"/>
        <v>6</v>
      </c>
      <c r="AW7" s="16">
        <f t="shared" si="0"/>
        <v>4</v>
      </c>
    </row>
    <row r="8" spans="1:49" s="4" customFormat="1" ht="20.25" customHeight="1">
      <c r="A8" s="3" t="s">
        <v>55</v>
      </c>
      <c r="B8" s="18">
        <v>443</v>
      </c>
      <c r="C8" s="18">
        <v>4315</v>
      </c>
      <c r="D8" s="17">
        <f t="shared" si="1"/>
        <v>4758</v>
      </c>
      <c r="E8" s="19">
        <v>708</v>
      </c>
      <c r="F8" s="18">
        <v>470</v>
      </c>
      <c r="G8" s="18">
        <v>7064</v>
      </c>
      <c r="H8" s="17">
        <f t="shared" si="2"/>
        <v>7534</v>
      </c>
      <c r="I8" s="38">
        <v>210000</v>
      </c>
      <c r="J8" s="37">
        <f t="shared" si="3"/>
        <v>0.03587619047619048</v>
      </c>
      <c r="K8" s="18">
        <v>4886</v>
      </c>
      <c r="L8" s="18">
        <v>3185</v>
      </c>
      <c r="M8" s="18">
        <v>637</v>
      </c>
      <c r="N8" s="18">
        <v>3185</v>
      </c>
      <c r="O8" s="18">
        <v>3965</v>
      </c>
      <c r="P8" s="18">
        <v>638</v>
      </c>
      <c r="Q8" s="18">
        <v>1138</v>
      </c>
      <c r="R8" s="18">
        <v>0</v>
      </c>
      <c r="S8" s="18">
        <v>3122</v>
      </c>
      <c r="T8" s="18">
        <v>1510</v>
      </c>
      <c r="U8" s="17">
        <f t="shared" si="4"/>
        <v>247.3876</v>
      </c>
      <c r="V8" s="18">
        <v>22.09</v>
      </c>
      <c r="W8" s="18">
        <v>225.2976</v>
      </c>
      <c r="X8" s="18">
        <v>34.6564</v>
      </c>
      <c r="Y8" s="53">
        <f aca="true" t="shared" si="6" ref="Y8:Y15">U8/H8*10000</f>
        <v>328.3615609238121</v>
      </c>
      <c r="Z8" s="54">
        <f t="shared" si="5"/>
        <v>1484.8092</v>
      </c>
      <c r="AA8" s="18">
        <v>131.8515</v>
      </c>
      <c r="AB8" s="18">
        <v>1352.9577</v>
      </c>
      <c r="AC8" s="18">
        <v>42461</v>
      </c>
      <c r="AD8" s="53">
        <f aca="true" t="shared" si="7" ref="AD8:AD21">Z8/AC8*10000</f>
        <v>349.68776053319516</v>
      </c>
      <c r="AE8" s="18">
        <v>470</v>
      </c>
      <c r="AF8" s="18">
        <f aca="true" t="shared" si="8" ref="AF8:AW8">0</f>
        <v>0</v>
      </c>
      <c r="AG8" s="18">
        <f t="shared" si="8"/>
        <v>0</v>
      </c>
      <c r="AH8" s="18">
        <f t="shared" si="8"/>
        <v>0</v>
      </c>
      <c r="AI8" s="18">
        <f t="shared" si="8"/>
        <v>0</v>
      </c>
      <c r="AJ8" s="18">
        <f t="shared" si="8"/>
        <v>0</v>
      </c>
      <c r="AK8" s="18">
        <f t="shared" si="8"/>
        <v>0</v>
      </c>
      <c r="AL8" s="18">
        <f t="shared" si="8"/>
        <v>0</v>
      </c>
      <c r="AM8" s="18">
        <f t="shared" si="8"/>
        <v>0</v>
      </c>
      <c r="AN8" s="18">
        <f t="shared" si="8"/>
        <v>0</v>
      </c>
      <c r="AO8" s="18">
        <f t="shared" si="8"/>
        <v>0</v>
      </c>
      <c r="AP8" s="18">
        <f t="shared" si="8"/>
        <v>0</v>
      </c>
      <c r="AQ8" s="18">
        <f t="shared" si="8"/>
        <v>0</v>
      </c>
      <c r="AR8" s="18">
        <f t="shared" si="8"/>
        <v>0</v>
      </c>
      <c r="AS8" s="18">
        <f t="shared" si="8"/>
        <v>0</v>
      </c>
      <c r="AT8" s="18">
        <f t="shared" si="8"/>
        <v>0</v>
      </c>
      <c r="AU8" s="18">
        <f t="shared" si="8"/>
        <v>0</v>
      </c>
      <c r="AV8" s="18">
        <f t="shared" si="8"/>
        <v>0</v>
      </c>
      <c r="AW8" s="18">
        <f t="shared" si="8"/>
        <v>0</v>
      </c>
    </row>
    <row r="9" spans="1:49" s="5" customFormat="1" ht="20.25" customHeight="1">
      <c r="A9" s="3" t="s">
        <v>56</v>
      </c>
      <c r="B9" s="20">
        <v>5424</v>
      </c>
      <c r="C9" s="20">
        <v>17230</v>
      </c>
      <c r="D9" s="21">
        <f>C9+B9</f>
        <v>22654</v>
      </c>
      <c r="E9" s="19">
        <v>8395</v>
      </c>
      <c r="F9" s="20">
        <v>7872</v>
      </c>
      <c r="G9" s="20">
        <v>23624</v>
      </c>
      <c r="H9" s="21">
        <f>G9+F9</f>
        <v>31496</v>
      </c>
      <c r="I9" s="39">
        <v>700024</v>
      </c>
      <c r="J9" s="154">
        <v>0.04435705061540747</v>
      </c>
      <c r="K9" s="20">
        <v>11310</v>
      </c>
      <c r="L9" s="20">
        <v>5166</v>
      </c>
      <c r="M9" s="20">
        <v>1971</v>
      </c>
      <c r="N9" s="20">
        <v>5166</v>
      </c>
      <c r="O9" s="20">
        <v>11272</v>
      </c>
      <c r="P9" s="20">
        <v>3211</v>
      </c>
      <c r="Q9" s="20">
        <v>12425</v>
      </c>
      <c r="R9" s="20">
        <v>6410</v>
      </c>
      <c r="S9" s="20">
        <v>3623</v>
      </c>
      <c r="T9" s="20">
        <v>2670</v>
      </c>
      <c r="U9" s="17">
        <f>V9+W9</f>
        <v>1069.9405000000002</v>
      </c>
      <c r="V9" s="50">
        <v>371.206</v>
      </c>
      <c r="W9" s="17">
        <v>698.7345</v>
      </c>
      <c r="X9" s="51">
        <v>144.5688</v>
      </c>
      <c r="Y9" s="53">
        <v>422.8984573765741</v>
      </c>
      <c r="Z9" s="54">
        <v>6164.0635</v>
      </c>
      <c r="AA9" s="17">
        <v>1861.9935</v>
      </c>
      <c r="AB9" s="17">
        <v>4302.07</v>
      </c>
      <c r="AC9" s="17">
        <v>186714</v>
      </c>
      <c r="AD9" s="53">
        <v>326.5947276121514</v>
      </c>
      <c r="AE9" s="55">
        <v>470</v>
      </c>
      <c r="AF9" s="17">
        <v>116</v>
      </c>
      <c r="AG9" s="17">
        <v>242</v>
      </c>
      <c r="AH9" s="17">
        <v>115</v>
      </c>
      <c r="AI9" s="17">
        <v>174</v>
      </c>
      <c r="AJ9" s="18">
        <v>72</v>
      </c>
      <c r="AK9" s="18">
        <v>10</v>
      </c>
      <c r="AL9" s="18">
        <v>6</v>
      </c>
      <c r="AM9" s="18">
        <f aca="true" t="shared" si="9" ref="AM9:AR9">0</f>
        <v>0</v>
      </c>
      <c r="AN9" s="18">
        <f t="shared" si="9"/>
        <v>0</v>
      </c>
      <c r="AO9" s="18">
        <f t="shared" si="9"/>
        <v>0</v>
      </c>
      <c r="AP9" s="18">
        <f t="shared" si="9"/>
        <v>0</v>
      </c>
      <c r="AQ9" s="18">
        <f t="shared" si="9"/>
        <v>0</v>
      </c>
      <c r="AR9" s="18">
        <f t="shared" si="9"/>
        <v>0</v>
      </c>
      <c r="AS9" s="18">
        <v>81</v>
      </c>
      <c r="AT9" s="18">
        <v>5</v>
      </c>
      <c r="AU9" s="18">
        <f>0</f>
        <v>0</v>
      </c>
      <c r="AV9" s="18">
        <f>0</f>
        <v>0</v>
      </c>
      <c r="AW9" s="18">
        <f>0</f>
        <v>0</v>
      </c>
    </row>
    <row r="10" spans="1:49" s="6" customFormat="1" ht="20.25" customHeight="1">
      <c r="A10" s="3" t="s">
        <v>57</v>
      </c>
      <c r="B10" s="22">
        <v>1902</v>
      </c>
      <c r="C10" s="22">
        <v>20365</v>
      </c>
      <c r="D10" s="17">
        <f t="shared" si="1"/>
        <v>22267</v>
      </c>
      <c r="E10" s="22">
        <v>610</v>
      </c>
      <c r="F10" s="22">
        <v>2804</v>
      </c>
      <c r="G10" s="22">
        <v>27874</v>
      </c>
      <c r="H10" s="17">
        <f>F10+G10</f>
        <v>30678</v>
      </c>
      <c r="I10" s="38">
        <v>762604</v>
      </c>
      <c r="J10" s="37">
        <f t="shared" si="3"/>
        <v>0.04022795579357045</v>
      </c>
      <c r="K10" s="40">
        <v>13070</v>
      </c>
      <c r="L10" s="40">
        <v>7855</v>
      </c>
      <c r="M10" s="40">
        <v>2216</v>
      </c>
      <c r="N10" s="40">
        <v>2530</v>
      </c>
      <c r="O10" s="40">
        <v>12273</v>
      </c>
      <c r="P10" s="40">
        <v>78</v>
      </c>
      <c r="Q10" s="40">
        <v>10192</v>
      </c>
      <c r="R10" s="40">
        <v>1563</v>
      </c>
      <c r="S10" s="40">
        <v>5262</v>
      </c>
      <c r="T10" s="40">
        <v>4307</v>
      </c>
      <c r="U10" s="17">
        <f t="shared" si="4"/>
        <v>1002.11</v>
      </c>
      <c r="V10" s="18">
        <v>131.79</v>
      </c>
      <c r="W10" s="18">
        <v>870.32</v>
      </c>
      <c r="X10" s="18">
        <v>142.29</v>
      </c>
      <c r="Y10" s="53">
        <f t="shared" si="6"/>
        <v>326.65427994002215</v>
      </c>
      <c r="Z10" s="54">
        <f t="shared" si="5"/>
        <v>5969.41</v>
      </c>
      <c r="AA10" s="18">
        <v>806.66</v>
      </c>
      <c r="AB10" s="18">
        <v>5162.75</v>
      </c>
      <c r="AC10" s="18">
        <v>183234</v>
      </c>
      <c r="AD10" s="53">
        <f t="shared" si="7"/>
        <v>325.7806957224096</v>
      </c>
      <c r="AE10" s="18">
        <v>470</v>
      </c>
      <c r="AF10" s="18">
        <v>162</v>
      </c>
      <c r="AG10" s="18">
        <v>287</v>
      </c>
      <c r="AH10" s="18">
        <v>78</v>
      </c>
      <c r="AI10" s="18">
        <v>107</v>
      </c>
      <c r="AJ10" s="18">
        <v>63</v>
      </c>
      <c r="AK10" s="18">
        <v>1</v>
      </c>
      <c r="AL10" s="18">
        <v>4</v>
      </c>
      <c r="AM10" s="18">
        <f aca="true" t="shared" si="10" ref="AM10:AR10">0</f>
        <v>0</v>
      </c>
      <c r="AN10" s="18">
        <f t="shared" si="10"/>
        <v>0</v>
      </c>
      <c r="AO10" s="18">
        <f t="shared" si="10"/>
        <v>0</v>
      </c>
      <c r="AP10" s="18">
        <f t="shared" si="10"/>
        <v>0</v>
      </c>
      <c r="AQ10" s="18">
        <f t="shared" si="10"/>
        <v>0</v>
      </c>
      <c r="AR10" s="18">
        <f t="shared" si="10"/>
        <v>0</v>
      </c>
      <c r="AS10" s="18">
        <v>35</v>
      </c>
      <c r="AT10" s="18">
        <f>0</f>
        <v>0</v>
      </c>
      <c r="AU10" s="18">
        <f>0</f>
        <v>0</v>
      </c>
      <c r="AV10" s="18">
        <f>0</f>
        <v>0</v>
      </c>
      <c r="AW10" s="18">
        <v>4</v>
      </c>
    </row>
    <row r="11" spans="1:49" s="4" customFormat="1" ht="20.25" customHeight="1">
      <c r="A11" s="3" t="s">
        <v>58</v>
      </c>
      <c r="B11" s="18">
        <v>4211</v>
      </c>
      <c r="C11" s="18">
        <v>13995</v>
      </c>
      <c r="D11" s="17">
        <f t="shared" si="1"/>
        <v>18206</v>
      </c>
      <c r="E11" s="23">
        <v>4221</v>
      </c>
      <c r="F11" s="18">
        <v>4879</v>
      </c>
      <c r="G11" s="18">
        <v>18901</v>
      </c>
      <c r="H11" s="17">
        <f>F11+G11</f>
        <v>23780</v>
      </c>
      <c r="I11" s="38">
        <v>500725</v>
      </c>
      <c r="J11" s="37">
        <f t="shared" si="3"/>
        <v>0.047491137850117326</v>
      </c>
      <c r="K11" s="18">
        <v>111562</v>
      </c>
      <c r="L11" s="18">
        <v>5960</v>
      </c>
      <c r="M11" s="18">
        <v>3344</v>
      </c>
      <c r="N11" s="18">
        <v>2466</v>
      </c>
      <c r="O11" s="18">
        <v>3890</v>
      </c>
      <c r="P11" s="18">
        <v>3038</v>
      </c>
      <c r="Q11" s="18">
        <v>8305</v>
      </c>
      <c r="R11" s="18">
        <v>6155</v>
      </c>
      <c r="S11" s="18">
        <v>7011</v>
      </c>
      <c r="T11" s="18">
        <v>5622</v>
      </c>
      <c r="U11" s="17">
        <f t="shared" si="4"/>
        <v>772.9483</v>
      </c>
      <c r="V11" s="18">
        <v>229.313</v>
      </c>
      <c r="W11" s="18">
        <v>543.6353</v>
      </c>
      <c r="X11" s="18">
        <v>109.9308</v>
      </c>
      <c r="Y11" s="53">
        <f t="shared" si="6"/>
        <v>325.0413372582002</v>
      </c>
      <c r="Z11" s="54">
        <f t="shared" si="5"/>
        <v>772.9483</v>
      </c>
      <c r="AA11" s="18">
        <v>229.313</v>
      </c>
      <c r="AB11" s="18">
        <v>543.6353</v>
      </c>
      <c r="AC11" s="18">
        <v>23780</v>
      </c>
      <c r="AD11" s="53">
        <f t="shared" si="7"/>
        <v>325.0413372582002</v>
      </c>
      <c r="AE11" s="18">
        <v>470</v>
      </c>
      <c r="AF11" s="18">
        <v>4</v>
      </c>
      <c r="AG11" s="18">
        <v>6</v>
      </c>
      <c r="AH11" s="18">
        <v>111</v>
      </c>
      <c r="AI11" s="18">
        <v>124</v>
      </c>
      <c r="AJ11" s="18">
        <v>65</v>
      </c>
      <c r="AK11" s="18">
        <f>0</f>
        <v>0</v>
      </c>
      <c r="AL11" s="18">
        <v>18</v>
      </c>
      <c r="AM11" s="18">
        <f>0</f>
        <v>0</v>
      </c>
      <c r="AN11" s="18">
        <v>26</v>
      </c>
      <c r="AO11" s="18">
        <f>0</f>
        <v>0</v>
      </c>
      <c r="AP11" s="18">
        <f>0</f>
        <v>0</v>
      </c>
      <c r="AQ11" s="18">
        <f>0</f>
        <v>0</v>
      </c>
      <c r="AR11" s="18">
        <f>0</f>
        <v>0</v>
      </c>
      <c r="AS11" s="18">
        <v>8</v>
      </c>
      <c r="AT11" s="18">
        <f>0</f>
        <v>0</v>
      </c>
      <c r="AU11" s="18">
        <v>1</v>
      </c>
      <c r="AV11" s="18">
        <v>6</v>
      </c>
      <c r="AW11" s="18">
        <f>0</f>
        <v>0</v>
      </c>
    </row>
    <row r="12" spans="1:49" s="5" customFormat="1" ht="20.25" customHeight="1">
      <c r="A12" s="3" t="s">
        <v>59</v>
      </c>
      <c r="B12" s="20">
        <v>466</v>
      </c>
      <c r="C12" s="20">
        <v>6321</v>
      </c>
      <c r="D12" s="17">
        <f t="shared" si="1"/>
        <v>6787</v>
      </c>
      <c r="E12" s="19">
        <v>1723</v>
      </c>
      <c r="F12" s="20">
        <v>861</v>
      </c>
      <c r="G12" s="20">
        <v>9050</v>
      </c>
      <c r="H12" s="17">
        <f>F12+G12</f>
        <v>9911</v>
      </c>
      <c r="I12" s="38">
        <v>183963</v>
      </c>
      <c r="J12" s="37">
        <f t="shared" si="3"/>
        <v>0.05387496398732354</v>
      </c>
      <c r="K12" s="18">
        <v>4314</v>
      </c>
      <c r="L12" s="41">
        <v>2795</v>
      </c>
      <c r="M12" s="18">
        <v>1089</v>
      </c>
      <c r="N12" s="18">
        <v>2795</v>
      </c>
      <c r="O12" s="18">
        <v>3412</v>
      </c>
      <c r="P12" s="18">
        <v>197</v>
      </c>
      <c r="Q12" s="18">
        <v>3303</v>
      </c>
      <c r="R12" s="18">
        <v>3846</v>
      </c>
      <c r="S12" s="18">
        <v>1183</v>
      </c>
      <c r="T12" s="18">
        <v>1579</v>
      </c>
      <c r="U12" s="17">
        <f t="shared" si="4"/>
        <v>323.70000000000005</v>
      </c>
      <c r="V12" s="18">
        <v>40.47</v>
      </c>
      <c r="W12" s="18">
        <v>283.23</v>
      </c>
      <c r="X12" s="18">
        <v>45.38</v>
      </c>
      <c r="Y12" s="53">
        <f t="shared" si="6"/>
        <v>326.6068005246696</v>
      </c>
      <c r="Z12" s="54">
        <f t="shared" si="5"/>
        <v>1940.58</v>
      </c>
      <c r="AA12" s="18">
        <v>237.56</v>
      </c>
      <c r="AB12" s="18">
        <v>1703.02</v>
      </c>
      <c r="AC12" s="18">
        <v>58924</v>
      </c>
      <c r="AD12" s="53">
        <f t="shared" si="7"/>
        <v>329.3360939515308</v>
      </c>
      <c r="AE12" s="18">
        <v>470</v>
      </c>
      <c r="AF12" s="18">
        <v>21</v>
      </c>
      <c r="AG12" s="18">
        <v>46</v>
      </c>
      <c r="AH12" s="18">
        <v>8</v>
      </c>
      <c r="AI12" s="18">
        <v>16</v>
      </c>
      <c r="AJ12" s="18">
        <v>16</v>
      </c>
      <c r="AK12" s="18">
        <f aca="true" t="shared" si="11" ref="AK12:AW12">0</f>
        <v>0</v>
      </c>
      <c r="AL12" s="18">
        <f t="shared" si="11"/>
        <v>0</v>
      </c>
      <c r="AM12" s="18">
        <f t="shared" si="11"/>
        <v>0</v>
      </c>
      <c r="AN12" s="18">
        <f t="shared" si="11"/>
        <v>0</v>
      </c>
      <c r="AO12" s="18">
        <f t="shared" si="11"/>
        <v>0</v>
      </c>
      <c r="AP12" s="18">
        <f t="shared" si="11"/>
        <v>0</v>
      </c>
      <c r="AQ12" s="18">
        <f t="shared" si="11"/>
        <v>0</v>
      </c>
      <c r="AR12" s="18">
        <f t="shared" si="11"/>
        <v>0</v>
      </c>
      <c r="AS12" s="18">
        <f t="shared" si="11"/>
        <v>0</v>
      </c>
      <c r="AT12" s="18">
        <f t="shared" si="11"/>
        <v>0</v>
      </c>
      <c r="AU12" s="18">
        <f t="shared" si="11"/>
        <v>0</v>
      </c>
      <c r="AV12" s="18">
        <f t="shared" si="11"/>
        <v>0</v>
      </c>
      <c r="AW12" s="18">
        <f t="shared" si="11"/>
        <v>0</v>
      </c>
    </row>
    <row r="13" spans="1:49" s="7" customFormat="1" ht="20.25" customHeight="1">
      <c r="A13" s="3" t="s">
        <v>60</v>
      </c>
      <c r="B13" s="18">
        <v>389</v>
      </c>
      <c r="C13" s="18">
        <v>5631</v>
      </c>
      <c r="D13" s="17">
        <f t="shared" si="1"/>
        <v>6020</v>
      </c>
      <c r="E13" s="19">
        <v>1172</v>
      </c>
      <c r="F13" s="18">
        <v>411</v>
      </c>
      <c r="G13" s="18">
        <v>8975</v>
      </c>
      <c r="H13" s="17">
        <f t="shared" si="2"/>
        <v>9386</v>
      </c>
      <c r="I13" s="38">
        <v>378901</v>
      </c>
      <c r="J13" s="37">
        <f t="shared" si="3"/>
        <v>0.024771642196774354</v>
      </c>
      <c r="K13" s="18">
        <v>3694</v>
      </c>
      <c r="L13" s="18">
        <v>3263</v>
      </c>
      <c r="M13" s="18">
        <v>1302</v>
      </c>
      <c r="N13" s="18">
        <v>2866</v>
      </c>
      <c r="O13" s="18">
        <v>3738</v>
      </c>
      <c r="P13" s="18">
        <v>491</v>
      </c>
      <c r="Q13" s="18">
        <v>2123</v>
      </c>
      <c r="R13" s="18">
        <v>1734</v>
      </c>
      <c r="S13" s="18">
        <v>3697</v>
      </c>
      <c r="T13" s="18">
        <v>1834</v>
      </c>
      <c r="U13" s="17">
        <f t="shared" si="4"/>
        <v>305.68</v>
      </c>
      <c r="V13" s="18">
        <v>19.32</v>
      </c>
      <c r="W13" s="18">
        <v>286.36</v>
      </c>
      <c r="X13" s="18">
        <v>99.74</v>
      </c>
      <c r="Y13" s="53">
        <f t="shared" si="6"/>
        <v>325.6765395269551</v>
      </c>
      <c r="Z13" s="54">
        <f t="shared" si="5"/>
        <v>1666.77</v>
      </c>
      <c r="AA13" s="18">
        <v>102.75</v>
      </c>
      <c r="AB13" s="18">
        <v>1564.02</v>
      </c>
      <c r="AC13" s="18">
        <v>47099</v>
      </c>
      <c r="AD13" s="53">
        <f t="shared" si="7"/>
        <v>353.8864944054014</v>
      </c>
      <c r="AE13" s="18">
        <v>470</v>
      </c>
      <c r="AF13" s="18">
        <f aca="true" t="shared" si="12" ref="AF13:AW13">0</f>
        <v>0</v>
      </c>
      <c r="AG13" s="18">
        <f t="shared" si="12"/>
        <v>0</v>
      </c>
      <c r="AH13" s="18">
        <v>2</v>
      </c>
      <c r="AI13" s="18">
        <v>2</v>
      </c>
      <c r="AJ13" s="18">
        <v>2</v>
      </c>
      <c r="AK13" s="18">
        <f t="shared" si="12"/>
        <v>0</v>
      </c>
      <c r="AL13" s="18">
        <f t="shared" si="12"/>
        <v>0</v>
      </c>
      <c r="AM13" s="18">
        <f t="shared" si="12"/>
        <v>0</v>
      </c>
      <c r="AN13" s="18">
        <f t="shared" si="12"/>
        <v>0</v>
      </c>
      <c r="AO13" s="18">
        <f t="shared" si="12"/>
        <v>0</v>
      </c>
      <c r="AP13" s="18">
        <f t="shared" si="12"/>
        <v>0</v>
      </c>
      <c r="AQ13" s="18">
        <f t="shared" si="12"/>
        <v>0</v>
      </c>
      <c r="AR13" s="18">
        <f t="shared" si="12"/>
        <v>0</v>
      </c>
      <c r="AS13" s="18">
        <f t="shared" si="12"/>
        <v>0</v>
      </c>
      <c r="AT13" s="18">
        <f t="shared" si="12"/>
        <v>0</v>
      </c>
      <c r="AU13" s="18">
        <f t="shared" si="12"/>
        <v>0</v>
      </c>
      <c r="AV13" s="18">
        <f t="shared" si="12"/>
        <v>0</v>
      </c>
      <c r="AW13" s="18">
        <f t="shared" si="12"/>
        <v>0</v>
      </c>
    </row>
    <row r="14" spans="1:49" s="4" customFormat="1" ht="20.25" customHeight="1">
      <c r="A14" s="3" t="s">
        <v>61</v>
      </c>
      <c r="B14" s="18">
        <v>932</v>
      </c>
      <c r="C14" s="18">
        <v>8065</v>
      </c>
      <c r="D14" s="17">
        <f t="shared" si="1"/>
        <v>8997</v>
      </c>
      <c r="E14" s="23">
        <v>1855</v>
      </c>
      <c r="F14" s="18">
        <v>1189</v>
      </c>
      <c r="G14" s="18">
        <v>11516</v>
      </c>
      <c r="H14" s="17">
        <f t="shared" si="2"/>
        <v>12705</v>
      </c>
      <c r="I14" s="38">
        <v>340125</v>
      </c>
      <c r="J14" s="37">
        <f t="shared" si="3"/>
        <v>0.03735391400220507</v>
      </c>
      <c r="K14" s="18">
        <v>4977</v>
      </c>
      <c r="L14" s="18">
        <v>3599</v>
      </c>
      <c r="M14" s="18">
        <v>2497</v>
      </c>
      <c r="N14" s="18">
        <v>3442</v>
      </c>
      <c r="O14" s="18">
        <v>5482</v>
      </c>
      <c r="P14" s="18">
        <v>671</v>
      </c>
      <c r="Q14" s="18">
        <v>4484</v>
      </c>
      <c r="R14" s="18">
        <v>1546</v>
      </c>
      <c r="S14" s="18">
        <v>5517</v>
      </c>
      <c r="T14" s="18">
        <v>1158</v>
      </c>
      <c r="U14" s="17">
        <f t="shared" si="4"/>
        <v>415.07919999999996</v>
      </c>
      <c r="V14" s="18">
        <v>55.883</v>
      </c>
      <c r="W14" s="18">
        <v>359.1962</v>
      </c>
      <c r="X14" s="18">
        <v>62.813</v>
      </c>
      <c r="Y14" s="53">
        <f t="shared" si="6"/>
        <v>326.7053915781188</v>
      </c>
      <c r="Z14" s="54">
        <f t="shared" si="5"/>
        <v>2650.3632</v>
      </c>
      <c r="AA14" s="18">
        <v>401.568</v>
      </c>
      <c r="AB14" s="18">
        <v>2248.7952</v>
      </c>
      <c r="AC14" s="18">
        <v>81373</v>
      </c>
      <c r="AD14" s="53">
        <f t="shared" si="7"/>
        <v>325.7054797045703</v>
      </c>
      <c r="AE14" s="18">
        <v>470</v>
      </c>
      <c r="AF14" s="18">
        <v>22</v>
      </c>
      <c r="AG14" s="18">
        <v>37</v>
      </c>
      <c r="AH14" s="18">
        <v>699</v>
      </c>
      <c r="AI14" s="18">
        <v>987</v>
      </c>
      <c r="AJ14" s="18">
        <v>84</v>
      </c>
      <c r="AK14" s="18">
        <v>0</v>
      </c>
      <c r="AL14" s="18">
        <v>0</v>
      </c>
      <c r="AM14" s="18">
        <v>903</v>
      </c>
      <c r="AN14" s="18">
        <f aca="true" t="shared" si="13" ref="AN14:AW14">0</f>
        <v>0</v>
      </c>
      <c r="AO14" s="18">
        <f t="shared" si="13"/>
        <v>0</v>
      </c>
      <c r="AP14" s="18">
        <f t="shared" si="13"/>
        <v>0</v>
      </c>
      <c r="AQ14" s="18">
        <f t="shared" si="13"/>
        <v>0</v>
      </c>
      <c r="AR14" s="18">
        <f t="shared" si="13"/>
        <v>0</v>
      </c>
      <c r="AS14" s="18">
        <f t="shared" si="13"/>
        <v>0</v>
      </c>
      <c r="AT14" s="18">
        <f t="shared" si="13"/>
        <v>0</v>
      </c>
      <c r="AU14" s="18">
        <f t="shared" si="13"/>
        <v>0</v>
      </c>
      <c r="AV14" s="18">
        <f t="shared" si="13"/>
        <v>0</v>
      </c>
      <c r="AW14" s="18">
        <f t="shared" si="13"/>
        <v>0</v>
      </c>
    </row>
    <row r="15" spans="1:49" s="8" customFormat="1" ht="20.25" customHeight="1">
      <c r="A15" s="3" t="s">
        <v>62</v>
      </c>
      <c r="B15" s="18">
        <v>921</v>
      </c>
      <c r="C15" s="18">
        <v>7338</v>
      </c>
      <c r="D15" s="17">
        <f t="shared" si="1"/>
        <v>8259</v>
      </c>
      <c r="E15" s="23">
        <v>2351</v>
      </c>
      <c r="F15" s="18">
        <v>1093</v>
      </c>
      <c r="G15" s="18">
        <v>12756</v>
      </c>
      <c r="H15" s="17">
        <f t="shared" si="2"/>
        <v>13849</v>
      </c>
      <c r="I15" s="38">
        <v>342840</v>
      </c>
      <c r="J15" s="37">
        <f t="shared" si="3"/>
        <v>0.04039493641348734</v>
      </c>
      <c r="K15" s="18">
        <v>5677</v>
      </c>
      <c r="L15" s="18">
        <v>3713</v>
      </c>
      <c r="M15" s="18">
        <v>2236</v>
      </c>
      <c r="N15" s="18">
        <v>4943</v>
      </c>
      <c r="O15" s="18">
        <v>5126</v>
      </c>
      <c r="P15" s="18">
        <v>832</v>
      </c>
      <c r="Q15" s="18">
        <v>3185</v>
      </c>
      <c r="R15" s="18">
        <v>3094</v>
      </c>
      <c r="S15" s="18">
        <v>4489</v>
      </c>
      <c r="T15" s="18">
        <v>3081</v>
      </c>
      <c r="U15" s="17">
        <f t="shared" si="4"/>
        <v>450.21549999999996</v>
      </c>
      <c r="V15" s="18">
        <v>51.371</v>
      </c>
      <c r="W15" s="18">
        <v>398.8445</v>
      </c>
      <c r="X15" s="18">
        <v>63.6318</v>
      </c>
      <c r="Y15" s="53">
        <f t="shared" si="6"/>
        <v>325.0888150769008</v>
      </c>
      <c r="Z15" s="54">
        <f t="shared" si="5"/>
        <v>2697.5905</v>
      </c>
      <c r="AA15" s="18">
        <v>309.2745</v>
      </c>
      <c r="AB15" s="18">
        <v>2388.316</v>
      </c>
      <c r="AC15" s="18">
        <v>83060</v>
      </c>
      <c r="AD15" s="53">
        <f t="shared" si="7"/>
        <v>324.7761256922706</v>
      </c>
      <c r="AE15" s="18">
        <v>470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f aca="true" t="shared" si="14" ref="AP15:AW15">0</f>
        <v>0</v>
      </c>
      <c r="AQ15" s="18">
        <f t="shared" si="14"/>
        <v>0</v>
      </c>
      <c r="AR15" s="18">
        <f t="shared" si="14"/>
        <v>0</v>
      </c>
      <c r="AS15" s="18">
        <f t="shared" si="14"/>
        <v>0</v>
      </c>
      <c r="AT15" s="18">
        <f t="shared" si="14"/>
        <v>0</v>
      </c>
      <c r="AU15" s="18">
        <f t="shared" si="14"/>
        <v>0</v>
      </c>
      <c r="AV15" s="18">
        <f t="shared" si="14"/>
        <v>0</v>
      </c>
      <c r="AW15" s="18">
        <f t="shared" si="14"/>
        <v>0</v>
      </c>
    </row>
    <row r="16" spans="1:49" s="4" customFormat="1" ht="20.25" customHeight="1">
      <c r="A16" s="3" t="s">
        <v>63</v>
      </c>
      <c r="B16" s="18">
        <v>4321</v>
      </c>
      <c r="C16" s="18">
        <v>15166</v>
      </c>
      <c r="D16" s="17">
        <f t="shared" si="1"/>
        <v>19487</v>
      </c>
      <c r="E16" s="23">
        <v>8025</v>
      </c>
      <c r="F16" s="18">
        <v>8621</v>
      </c>
      <c r="G16" s="18">
        <v>33145</v>
      </c>
      <c r="H16" s="17">
        <f t="shared" si="2"/>
        <v>41766</v>
      </c>
      <c r="I16" s="38">
        <v>922039</v>
      </c>
      <c r="J16" s="37">
        <f t="shared" si="3"/>
        <v>0.045297433188834745</v>
      </c>
      <c r="K16" s="20">
        <v>18658</v>
      </c>
      <c r="L16" s="20">
        <v>11965</v>
      </c>
      <c r="M16" s="20">
        <v>4183</v>
      </c>
      <c r="N16" s="20">
        <v>11985</v>
      </c>
      <c r="O16" s="20">
        <v>25852</v>
      </c>
      <c r="P16" s="20">
        <v>1596</v>
      </c>
      <c r="Q16" s="20">
        <v>11002</v>
      </c>
      <c r="R16" s="20">
        <v>10896</v>
      </c>
      <c r="S16" s="20">
        <v>9298</v>
      </c>
      <c r="T16" s="20">
        <v>10365</v>
      </c>
      <c r="U16" s="17">
        <f t="shared" si="4"/>
        <v>1357.39</v>
      </c>
      <c r="V16" s="18">
        <v>405.19</v>
      </c>
      <c r="W16" s="18">
        <v>952.2</v>
      </c>
      <c r="X16" s="18">
        <v>192.12</v>
      </c>
      <c r="Y16" s="53">
        <f>U16/H16*10000</f>
        <v>324.9988028539961</v>
      </c>
      <c r="Z16" s="54">
        <f t="shared" si="5"/>
        <v>8112.64</v>
      </c>
      <c r="AA16" s="18">
        <v>2415.75</v>
      </c>
      <c r="AB16" s="18">
        <v>5696.89</v>
      </c>
      <c r="AC16" s="18">
        <v>247786</v>
      </c>
      <c r="AD16" s="53">
        <f t="shared" si="7"/>
        <v>327.4050995617186</v>
      </c>
      <c r="AE16" s="18">
        <v>470</v>
      </c>
      <c r="AF16" s="18">
        <f>0</f>
        <v>0</v>
      </c>
      <c r="AG16" s="18">
        <f>0</f>
        <v>0</v>
      </c>
      <c r="AH16" s="18">
        <v>45</v>
      </c>
      <c r="AI16" s="18">
        <v>190</v>
      </c>
      <c r="AJ16" s="18">
        <v>190</v>
      </c>
      <c r="AK16" s="18">
        <f aca="true" t="shared" si="15" ref="AK16:AW16">0</f>
        <v>0</v>
      </c>
      <c r="AL16" s="18">
        <f t="shared" si="15"/>
        <v>0</v>
      </c>
      <c r="AM16" s="18">
        <f t="shared" si="15"/>
        <v>0</v>
      </c>
      <c r="AN16" s="18">
        <f t="shared" si="15"/>
        <v>0</v>
      </c>
      <c r="AO16" s="18">
        <f t="shared" si="15"/>
        <v>0</v>
      </c>
      <c r="AP16" s="18">
        <f t="shared" si="15"/>
        <v>0</v>
      </c>
      <c r="AQ16" s="18">
        <f t="shared" si="15"/>
        <v>0</v>
      </c>
      <c r="AR16" s="18">
        <f t="shared" si="15"/>
        <v>0</v>
      </c>
      <c r="AS16" s="18">
        <f t="shared" si="15"/>
        <v>0</v>
      </c>
      <c r="AT16" s="18">
        <f t="shared" si="15"/>
        <v>0</v>
      </c>
      <c r="AU16" s="18">
        <f t="shared" si="15"/>
        <v>0</v>
      </c>
      <c r="AV16" s="18">
        <f t="shared" si="15"/>
        <v>0</v>
      </c>
      <c r="AW16" s="18">
        <f t="shared" si="15"/>
        <v>0</v>
      </c>
    </row>
    <row r="17" spans="1:49" s="4" customFormat="1" ht="20.25" customHeight="1">
      <c r="A17" s="3" t="s">
        <v>64</v>
      </c>
      <c r="B17" s="18">
        <v>6984</v>
      </c>
      <c r="C17" s="18">
        <v>26644</v>
      </c>
      <c r="D17" s="17">
        <f t="shared" si="1"/>
        <v>33628</v>
      </c>
      <c r="E17" s="23">
        <v>17659</v>
      </c>
      <c r="F17" s="18">
        <v>8387</v>
      </c>
      <c r="G17" s="18">
        <v>37679</v>
      </c>
      <c r="H17" s="17">
        <f t="shared" si="2"/>
        <v>46066</v>
      </c>
      <c r="I17" s="38">
        <v>1370000</v>
      </c>
      <c r="J17" s="37">
        <f t="shared" si="3"/>
        <v>0.033624817518248175</v>
      </c>
      <c r="K17" s="18">
        <v>19020</v>
      </c>
      <c r="L17" s="18">
        <v>13604</v>
      </c>
      <c r="M17" s="18">
        <v>9399</v>
      </c>
      <c r="N17" s="18">
        <v>9755</v>
      </c>
      <c r="O17" s="18">
        <v>21478</v>
      </c>
      <c r="P17" s="18">
        <v>7782</v>
      </c>
      <c r="Q17" s="18">
        <v>14353</v>
      </c>
      <c r="R17" s="18">
        <v>17334</v>
      </c>
      <c r="S17" s="18">
        <v>9324</v>
      </c>
      <c r="T17" s="18">
        <v>5055</v>
      </c>
      <c r="U17" s="17">
        <f t="shared" si="4"/>
        <v>1496.9513000000002</v>
      </c>
      <c r="V17" s="18">
        <v>394.189</v>
      </c>
      <c r="W17" s="18">
        <v>1102.7623</v>
      </c>
      <c r="X17" s="18">
        <v>211.9036</v>
      </c>
      <c r="Y17" s="53">
        <f>U17/H17*10000</f>
        <v>324.9579516346113</v>
      </c>
      <c r="Z17" s="54">
        <f t="shared" si="5"/>
        <v>9039.9469</v>
      </c>
      <c r="AA17" s="18">
        <v>2345.77</v>
      </c>
      <c r="AB17" s="18">
        <v>6694.1769</v>
      </c>
      <c r="AC17" s="18">
        <v>274205</v>
      </c>
      <c r="AD17" s="53">
        <f t="shared" si="7"/>
        <v>329.67841213690485</v>
      </c>
      <c r="AE17" s="18">
        <v>470</v>
      </c>
      <c r="AF17" s="18">
        <f aca="true" t="shared" si="16" ref="AF17:AW17">0</f>
        <v>0</v>
      </c>
      <c r="AG17" s="18">
        <f t="shared" si="16"/>
        <v>0</v>
      </c>
      <c r="AH17" s="18">
        <f t="shared" si="16"/>
        <v>0</v>
      </c>
      <c r="AI17" s="18">
        <f t="shared" si="16"/>
        <v>0</v>
      </c>
      <c r="AJ17" s="18">
        <f t="shared" si="16"/>
        <v>0</v>
      </c>
      <c r="AK17" s="18">
        <f t="shared" si="16"/>
        <v>0</v>
      </c>
      <c r="AL17" s="18">
        <f t="shared" si="16"/>
        <v>0</v>
      </c>
      <c r="AM17" s="18">
        <f t="shared" si="16"/>
        <v>0</v>
      </c>
      <c r="AN17" s="18">
        <f t="shared" si="16"/>
        <v>0</v>
      </c>
      <c r="AO17" s="18">
        <f t="shared" si="16"/>
        <v>0</v>
      </c>
      <c r="AP17" s="18">
        <f t="shared" si="16"/>
        <v>0</v>
      </c>
      <c r="AQ17" s="18">
        <f t="shared" si="16"/>
        <v>0</v>
      </c>
      <c r="AR17" s="18">
        <f t="shared" si="16"/>
        <v>0</v>
      </c>
      <c r="AS17" s="18">
        <f t="shared" si="16"/>
        <v>0</v>
      </c>
      <c r="AT17" s="18">
        <f t="shared" si="16"/>
        <v>0</v>
      </c>
      <c r="AU17" s="18">
        <f t="shared" si="16"/>
        <v>0</v>
      </c>
      <c r="AV17" s="18">
        <f t="shared" si="16"/>
        <v>0</v>
      </c>
      <c r="AW17" s="18">
        <f t="shared" si="16"/>
        <v>0</v>
      </c>
    </row>
    <row r="18" spans="1:49" ht="20.25" customHeight="1">
      <c r="A18" s="3" t="s">
        <v>65</v>
      </c>
      <c r="B18" s="20">
        <v>174</v>
      </c>
      <c r="C18" s="20">
        <v>2541</v>
      </c>
      <c r="D18" s="17">
        <v>2715</v>
      </c>
      <c r="E18" s="19">
        <v>825</v>
      </c>
      <c r="F18" s="20">
        <v>193</v>
      </c>
      <c r="G18" s="20">
        <v>4437</v>
      </c>
      <c r="H18" s="17">
        <v>4630</v>
      </c>
      <c r="I18" s="38">
        <v>184750</v>
      </c>
      <c r="J18" s="37">
        <v>0.0251</v>
      </c>
      <c r="K18" s="20">
        <v>1995</v>
      </c>
      <c r="L18" s="20">
        <v>1020</v>
      </c>
      <c r="M18" s="20">
        <v>1020</v>
      </c>
      <c r="N18" s="42">
        <v>850</v>
      </c>
      <c r="O18" s="42">
        <v>2200</v>
      </c>
      <c r="P18" s="42">
        <v>701</v>
      </c>
      <c r="Q18" s="42">
        <v>1600</v>
      </c>
      <c r="R18" s="20">
        <v>816</v>
      </c>
      <c r="S18" s="20">
        <v>2490</v>
      </c>
      <c r="T18" s="42">
        <v>506</v>
      </c>
      <c r="U18" s="17">
        <v>151.46</v>
      </c>
      <c r="V18" s="18">
        <v>9.08</v>
      </c>
      <c r="W18" s="18">
        <v>142.38</v>
      </c>
      <c r="X18" s="18">
        <v>231.15</v>
      </c>
      <c r="Y18" s="53">
        <v>327.6</v>
      </c>
      <c r="Z18" s="54">
        <v>903.64</v>
      </c>
      <c r="AA18" s="18">
        <v>108.76</v>
      </c>
      <c r="AB18" s="18">
        <v>794.88</v>
      </c>
      <c r="AC18" s="18">
        <v>27629</v>
      </c>
      <c r="AD18" s="53">
        <v>327.06</v>
      </c>
      <c r="AE18" s="18">
        <v>470</v>
      </c>
      <c r="AF18" s="18">
        <v>4</v>
      </c>
      <c r="AG18" s="18">
        <v>17</v>
      </c>
      <c r="AH18" s="18">
        <v>11</v>
      </c>
      <c r="AI18" s="18">
        <v>11</v>
      </c>
      <c r="AJ18" s="49">
        <v>0</v>
      </c>
      <c r="AK18" s="49">
        <v>6</v>
      </c>
      <c r="AL18" s="49">
        <v>5</v>
      </c>
      <c r="AM18" s="18">
        <f aca="true" t="shared" si="17" ref="AM18:AW18">0</f>
        <v>0</v>
      </c>
      <c r="AN18" s="18">
        <f t="shared" si="17"/>
        <v>0</v>
      </c>
      <c r="AO18" s="18">
        <f t="shared" si="17"/>
        <v>0</v>
      </c>
      <c r="AP18" s="18">
        <f t="shared" si="17"/>
        <v>0</v>
      </c>
      <c r="AQ18" s="18">
        <f t="shared" si="17"/>
        <v>0</v>
      </c>
      <c r="AR18" s="18">
        <f t="shared" si="17"/>
        <v>0</v>
      </c>
      <c r="AS18" s="18">
        <f t="shared" si="17"/>
        <v>0</v>
      </c>
      <c r="AT18" s="18">
        <f t="shared" si="17"/>
        <v>0</v>
      </c>
      <c r="AU18" s="18">
        <f t="shared" si="17"/>
        <v>0</v>
      </c>
      <c r="AV18" s="18">
        <f t="shared" si="17"/>
        <v>0</v>
      </c>
      <c r="AW18" s="18">
        <f t="shared" si="17"/>
        <v>0</v>
      </c>
    </row>
    <row r="19" spans="1:49" s="4" customFormat="1" ht="20.25" customHeight="1">
      <c r="A19" s="3" t="s">
        <v>66</v>
      </c>
      <c r="B19" s="18">
        <v>349</v>
      </c>
      <c r="C19" s="18">
        <v>3846</v>
      </c>
      <c r="D19" s="17">
        <f t="shared" si="1"/>
        <v>4195</v>
      </c>
      <c r="E19" s="23">
        <v>2404</v>
      </c>
      <c r="F19" s="18">
        <v>528</v>
      </c>
      <c r="G19" s="18">
        <v>6993</v>
      </c>
      <c r="H19" s="17">
        <f t="shared" si="2"/>
        <v>7521</v>
      </c>
      <c r="I19" s="38">
        <v>297042</v>
      </c>
      <c r="J19" s="37">
        <f t="shared" si="3"/>
        <v>0.02531965176641687</v>
      </c>
      <c r="K19" s="18">
        <v>3379</v>
      </c>
      <c r="L19" s="18">
        <v>2479</v>
      </c>
      <c r="M19" s="18">
        <v>1401</v>
      </c>
      <c r="N19" s="18">
        <v>2479</v>
      </c>
      <c r="O19" s="18">
        <v>3641</v>
      </c>
      <c r="P19" s="18">
        <v>1359</v>
      </c>
      <c r="Q19" s="18">
        <v>1874</v>
      </c>
      <c r="R19" s="18">
        <v>1592</v>
      </c>
      <c r="S19" s="18">
        <v>2576</v>
      </c>
      <c r="T19" s="18">
        <v>1479</v>
      </c>
      <c r="U19" s="17">
        <f t="shared" si="4"/>
        <v>246.6967</v>
      </c>
      <c r="V19" s="18">
        <v>24.816</v>
      </c>
      <c r="W19" s="18">
        <v>221.8807</v>
      </c>
      <c r="X19" s="18">
        <v>34.546</v>
      </c>
      <c r="Y19" s="53">
        <f>U19/H19*10000</f>
        <v>328.0105039223508</v>
      </c>
      <c r="Z19" s="54">
        <f t="shared" si="5"/>
        <v>1469.8387</v>
      </c>
      <c r="AA19" s="18">
        <v>155.588</v>
      </c>
      <c r="AB19" s="18">
        <v>1314.2507</v>
      </c>
      <c r="AC19" s="18">
        <v>44868</v>
      </c>
      <c r="AD19" s="53">
        <f t="shared" si="7"/>
        <v>327.5917580458233</v>
      </c>
      <c r="AE19" s="18">
        <v>325</v>
      </c>
      <c r="AF19" s="18">
        <v>20</v>
      </c>
      <c r="AG19" s="18">
        <v>35</v>
      </c>
      <c r="AH19" s="18">
        <v>11</v>
      </c>
      <c r="AI19" s="18">
        <v>25</v>
      </c>
      <c r="AJ19" s="18">
        <v>12</v>
      </c>
      <c r="AK19" s="18">
        <f>0</f>
        <v>0</v>
      </c>
      <c r="AL19" s="18">
        <v>1</v>
      </c>
      <c r="AM19" s="18">
        <f>0</f>
        <v>0</v>
      </c>
      <c r="AN19" s="18">
        <v>7</v>
      </c>
      <c r="AO19" s="18">
        <v>1</v>
      </c>
      <c r="AP19" s="18">
        <v>1</v>
      </c>
      <c r="AQ19" s="18">
        <v>1</v>
      </c>
      <c r="AR19" s="18">
        <v>1</v>
      </c>
      <c r="AS19" s="18">
        <v>1</v>
      </c>
      <c r="AT19" s="18">
        <f>0</f>
        <v>0</v>
      </c>
      <c r="AU19" s="18">
        <f>0</f>
        <v>0</v>
      </c>
      <c r="AV19" s="18">
        <f>0</f>
        <v>0</v>
      </c>
      <c r="AW19" s="18">
        <f>0</f>
        <v>0</v>
      </c>
    </row>
    <row r="20" spans="1:49" s="4" customFormat="1" ht="20.25" customHeight="1">
      <c r="A20" s="3" t="s">
        <v>67</v>
      </c>
      <c r="B20" s="18">
        <v>548</v>
      </c>
      <c r="C20" s="18">
        <v>801</v>
      </c>
      <c r="D20" s="17">
        <f t="shared" si="1"/>
        <v>1349</v>
      </c>
      <c r="E20" s="23">
        <v>115</v>
      </c>
      <c r="F20" s="18">
        <v>1044</v>
      </c>
      <c r="G20" s="18">
        <v>847</v>
      </c>
      <c r="H20" s="17">
        <f t="shared" si="2"/>
        <v>1891</v>
      </c>
      <c r="I20" s="38">
        <v>70000</v>
      </c>
      <c r="J20" s="37">
        <f t="shared" si="3"/>
        <v>0.027014285714285713</v>
      </c>
      <c r="K20" s="18">
        <v>192</v>
      </c>
      <c r="L20" s="18">
        <v>1895</v>
      </c>
      <c r="M20" s="18">
        <v>425</v>
      </c>
      <c r="N20" s="18">
        <v>100</v>
      </c>
      <c r="O20" s="18">
        <v>525</v>
      </c>
      <c r="P20" s="18">
        <v>26</v>
      </c>
      <c r="Q20" s="18">
        <v>382</v>
      </c>
      <c r="R20" s="18">
        <v>10</v>
      </c>
      <c r="S20" s="18">
        <v>90</v>
      </c>
      <c r="T20" s="18">
        <v>145</v>
      </c>
      <c r="U20" s="17">
        <f t="shared" si="4"/>
        <v>80.598</v>
      </c>
      <c r="V20" s="18">
        <v>56.803</v>
      </c>
      <c r="W20" s="18">
        <v>23.795</v>
      </c>
      <c r="X20" s="18">
        <v>8.6986</v>
      </c>
      <c r="Y20" s="53">
        <f>U20/H20*10000</f>
        <v>426.2189317821258</v>
      </c>
      <c r="Z20" s="54">
        <f t="shared" si="5"/>
        <v>436.80449999999996</v>
      </c>
      <c r="AA20" s="18">
        <f>125.4+56.803+V20+V20</f>
        <v>295.80899999999997</v>
      </c>
      <c r="AB20" s="18">
        <f>69.6105+23.795+W20+W20</f>
        <v>140.9955</v>
      </c>
      <c r="AC20" s="18">
        <f>5679+1891+1891+1891</f>
        <v>11352</v>
      </c>
      <c r="AD20" s="53">
        <f t="shared" si="7"/>
        <v>384.781976744186</v>
      </c>
      <c r="AE20" s="18">
        <v>470</v>
      </c>
      <c r="AF20" s="18">
        <v>0</v>
      </c>
      <c r="AG20" s="18">
        <v>0</v>
      </c>
      <c r="AH20" s="18">
        <v>0</v>
      </c>
      <c r="AI20" s="18">
        <v>0</v>
      </c>
      <c r="AJ20" s="18">
        <f aca="true" t="shared" si="18" ref="AJ20:AW20">0</f>
        <v>0</v>
      </c>
      <c r="AK20" s="18">
        <f t="shared" si="18"/>
        <v>0</v>
      </c>
      <c r="AL20" s="18">
        <f t="shared" si="18"/>
        <v>0</v>
      </c>
      <c r="AM20" s="18">
        <f t="shared" si="18"/>
        <v>0</v>
      </c>
      <c r="AN20" s="18">
        <f t="shared" si="18"/>
        <v>0</v>
      </c>
      <c r="AO20" s="18">
        <f t="shared" si="18"/>
        <v>0</v>
      </c>
      <c r="AP20" s="18">
        <f t="shared" si="18"/>
        <v>0</v>
      </c>
      <c r="AQ20" s="18">
        <f t="shared" si="18"/>
        <v>0</v>
      </c>
      <c r="AR20" s="18">
        <f t="shared" si="18"/>
        <v>0</v>
      </c>
      <c r="AS20" s="18">
        <f t="shared" si="18"/>
        <v>0</v>
      </c>
      <c r="AT20" s="18">
        <f t="shared" si="18"/>
        <v>0</v>
      </c>
      <c r="AU20" s="18">
        <f t="shared" si="18"/>
        <v>0</v>
      </c>
      <c r="AV20" s="18">
        <f t="shared" si="18"/>
        <v>0</v>
      </c>
      <c r="AW20" s="18">
        <f t="shared" si="18"/>
        <v>0</v>
      </c>
    </row>
    <row r="21" spans="1:49" s="7" customFormat="1" ht="20.25" customHeight="1">
      <c r="A21" s="3" t="s">
        <v>68</v>
      </c>
      <c r="B21" s="24">
        <v>86</v>
      </c>
      <c r="C21" s="24">
        <v>492</v>
      </c>
      <c r="D21" s="17">
        <f t="shared" si="1"/>
        <v>578</v>
      </c>
      <c r="E21" s="23">
        <v>79</v>
      </c>
      <c r="F21" s="18">
        <v>113</v>
      </c>
      <c r="G21" s="18">
        <v>560</v>
      </c>
      <c r="H21" s="17">
        <f t="shared" si="2"/>
        <v>673</v>
      </c>
      <c r="I21" s="38">
        <v>20000</v>
      </c>
      <c r="J21" s="37">
        <f t="shared" si="3"/>
        <v>0.03365</v>
      </c>
      <c r="K21" s="18">
        <v>244</v>
      </c>
      <c r="L21" s="18">
        <v>85</v>
      </c>
      <c r="M21" s="18">
        <v>33</v>
      </c>
      <c r="N21" s="18">
        <v>85</v>
      </c>
      <c r="O21" s="18">
        <v>424</v>
      </c>
      <c r="P21" s="18">
        <v>23</v>
      </c>
      <c r="Q21" s="18">
        <v>281</v>
      </c>
      <c r="R21" s="18">
        <v>0</v>
      </c>
      <c r="S21" s="18">
        <v>302</v>
      </c>
      <c r="T21" s="18">
        <v>90</v>
      </c>
      <c r="U21" s="17">
        <f t="shared" si="4"/>
        <v>23.393</v>
      </c>
      <c r="V21" s="18">
        <v>5.327</v>
      </c>
      <c r="W21" s="18">
        <v>18.066</v>
      </c>
      <c r="X21" s="18">
        <v>3.1142</v>
      </c>
      <c r="Y21" s="53">
        <f>U21/H21*10000</f>
        <v>347.59286775631506</v>
      </c>
      <c r="Z21" s="54">
        <f t="shared" si="5"/>
        <v>138.7283</v>
      </c>
      <c r="AA21" s="18">
        <v>16.8165</v>
      </c>
      <c r="AB21" s="18">
        <v>121.9118</v>
      </c>
      <c r="AC21" s="18">
        <v>4104</v>
      </c>
      <c r="AD21" s="53">
        <f t="shared" si="7"/>
        <v>338.03192007797264</v>
      </c>
      <c r="AE21" s="18">
        <v>470</v>
      </c>
      <c r="AF21" s="18">
        <v>0</v>
      </c>
      <c r="AG21" s="18">
        <v>0</v>
      </c>
      <c r="AH21" s="18">
        <v>5</v>
      </c>
      <c r="AI21" s="18">
        <v>5</v>
      </c>
      <c r="AJ21" s="18">
        <v>5</v>
      </c>
      <c r="AK21" s="18">
        <f aca="true" t="shared" si="19" ref="AK21:AW21">0</f>
        <v>0</v>
      </c>
      <c r="AL21" s="18">
        <f t="shared" si="19"/>
        <v>0</v>
      </c>
      <c r="AM21" s="18">
        <f t="shared" si="19"/>
        <v>0</v>
      </c>
      <c r="AN21" s="18">
        <f t="shared" si="19"/>
        <v>0</v>
      </c>
      <c r="AO21" s="18">
        <f t="shared" si="19"/>
        <v>0</v>
      </c>
      <c r="AP21" s="18">
        <f t="shared" si="19"/>
        <v>0</v>
      </c>
      <c r="AQ21" s="18">
        <f t="shared" si="19"/>
        <v>0</v>
      </c>
      <c r="AR21" s="18">
        <f t="shared" si="19"/>
        <v>0</v>
      </c>
      <c r="AS21" s="18">
        <f t="shared" si="19"/>
        <v>0</v>
      </c>
      <c r="AT21" s="18">
        <f t="shared" si="19"/>
        <v>0</v>
      </c>
      <c r="AU21" s="18">
        <f t="shared" si="19"/>
        <v>0</v>
      </c>
      <c r="AV21" s="18">
        <f t="shared" si="19"/>
        <v>0</v>
      </c>
      <c r="AW21" s="18">
        <f t="shared" si="19"/>
        <v>0</v>
      </c>
    </row>
    <row r="22" spans="1:46" s="9" customFormat="1" ht="13.5">
      <c r="A22" s="3"/>
      <c r="B22" s="25"/>
      <c r="C22" s="25"/>
      <c r="D22" s="25"/>
      <c r="E22" s="25"/>
      <c r="F22" s="25"/>
      <c r="G22" s="25"/>
      <c r="H22" s="25"/>
      <c r="I22" s="25"/>
      <c r="J22" s="43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56"/>
      <c r="Z22" s="25"/>
      <c r="AA22" s="25"/>
      <c r="AB22" s="25"/>
      <c r="AC22" s="25"/>
      <c r="AD22" s="56"/>
      <c r="AE22" s="57"/>
      <c r="AF22" s="25"/>
      <c r="AG22" s="25"/>
      <c r="AH22" s="60"/>
      <c r="AI22" s="25"/>
      <c r="AJ22" s="61"/>
      <c r="AK22" s="62"/>
      <c r="AL22" s="62"/>
      <c r="AM22" s="62"/>
      <c r="AN22" s="62"/>
      <c r="AO22" s="62"/>
      <c r="AP22" s="62"/>
      <c r="AQ22" s="62"/>
      <c r="AR22" s="62"/>
      <c r="AS22" s="62"/>
      <c r="AT22" s="62"/>
    </row>
    <row r="23" spans="1:39" s="4" customFormat="1" ht="13.5">
      <c r="A23" s="27"/>
      <c r="B23" s="25"/>
      <c r="C23" s="25"/>
      <c r="D23" s="25"/>
      <c r="E23" s="25"/>
      <c r="F23" s="25"/>
      <c r="G23" s="25"/>
      <c r="H23" s="25"/>
      <c r="I23" s="25"/>
      <c r="J23" s="43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56"/>
      <c r="Z23" s="25"/>
      <c r="AA23" s="25"/>
      <c r="AB23" s="25"/>
      <c r="AC23" s="25"/>
      <c r="AD23" s="56"/>
      <c r="AE23" s="57"/>
      <c r="AF23" s="25"/>
      <c r="AG23" s="25"/>
      <c r="AH23" s="60"/>
      <c r="AI23" s="25"/>
      <c r="AJ23" s="61"/>
      <c r="AK23" s="61"/>
      <c r="AL23" s="61"/>
      <c r="AM23" s="61"/>
    </row>
    <row r="24" spans="1:35" ht="13.5">
      <c r="A24" s="192" t="s">
        <v>116</v>
      </c>
      <c r="B24" s="193"/>
      <c r="C24" s="193"/>
      <c r="D24" s="193"/>
      <c r="E24" s="30"/>
      <c r="F24" s="192" t="s">
        <v>117</v>
      </c>
      <c r="G24" s="193"/>
      <c r="H24" s="193"/>
      <c r="I24" s="193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</row>
    <row r="25" spans="1:35" ht="13.5">
      <c r="A25" s="28"/>
      <c r="B25" s="29"/>
      <c r="C25" s="29"/>
      <c r="D25" s="29"/>
      <c r="E25" s="30"/>
      <c r="F25" s="28"/>
      <c r="G25" s="29"/>
      <c r="H25" s="29"/>
      <c r="I25" s="29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</row>
    <row r="26" spans="1:26" ht="166.5" customHeight="1">
      <c r="A26" s="31" t="s">
        <v>69</v>
      </c>
      <c r="L26" s="32" t="s">
        <v>70</v>
      </c>
      <c r="M26" s="45" t="s">
        <v>71</v>
      </c>
      <c r="R26" s="32" t="s">
        <v>118</v>
      </c>
      <c r="S26" s="45" t="s">
        <v>119</v>
      </c>
      <c r="U26" s="11" t="s">
        <v>120</v>
      </c>
      <c r="X26" s="45" t="s">
        <v>77</v>
      </c>
      <c r="Z26" s="11" t="s">
        <v>121</v>
      </c>
    </row>
    <row r="27" spans="1:35" ht="60">
      <c r="A27" s="32" t="s">
        <v>79</v>
      </c>
      <c r="B27" s="33" t="s">
        <v>80</v>
      </c>
      <c r="C27" s="33" t="s">
        <v>80</v>
      </c>
      <c r="D27" s="34" t="s">
        <v>81</v>
      </c>
      <c r="E27" s="35"/>
      <c r="F27" s="33" t="s">
        <v>80</v>
      </c>
      <c r="G27" s="33" t="s">
        <v>80</v>
      </c>
      <c r="H27" s="34" t="s">
        <v>82</v>
      </c>
      <c r="I27" s="33" t="s">
        <v>83</v>
      </c>
      <c r="J27" s="34" t="s">
        <v>84</v>
      </c>
      <c r="K27" s="35"/>
      <c r="L27" s="35"/>
      <c r="M27" s="35"/>
      <c r="N27" s="173" t="s">
        <v>80</v>
      </c>
      <c r="O27" s="173"/>
      <c r="P27" s="173"/>
      <c r="Q27" s="173"/>
      <c r="R27" s="173"/>
      <c r="S27" s="173"/>
      <c r="T27" s="173"/>
      <c r="U27" s="33" t="s">
        <v>80</v>
      </c>
      <c r="V27" s="33"/>
      <c r="W27" s="33"/>
      <c r="X27" s="33"/>
      <c r="Y27" s="34" t="s">
        <v>122</v>
      </c>
      <c r="Z27" s="33" t="s">
        <v>86</v>
      </c>
      <c r="AA27" s="33"/>
      <c r="AB27" s="33"/>
      <c r="AC27" s="33" t="s">
        <v>86</v>
      </c>
      <c r="AD27" s="34" t="s">
        <v>123</v>
      </c>
      <c r="AE27" s="33" t="s">
        <v>88</v>
      </c>
      <c r="AF27" s="173" t="s">
        <v>80</v>
      </c>
      <c r="AG27" s="173"/>
      <c r="AH27" s="173"/>
      <c r="AI27" s="174"/>
    </row>
    <row r="28" spans="1:35" ht="57.75" customHeight="1">
      <c r="A28" s="175" t="s">
        <v>89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7"/>
    </row>
  </sheetData>
  <sheetProtection/>
  <mergeCells count="49">
    <mergeCell ref="A1:AI1"/>
    <mergeCell ref="A2:C2"/>
    <mergeCell ref="N2:P2"/>
    <mergeCell ref="B3:D3"/>
    <mergeCell ref="F3:H3"/>
    <mergeCell ref="L3:M3"/>
    <mergeCell ref="R3:S3"/>
    <mergeCell ref="U3:W3"/>
    <mergeCell ref="Z3:AB3"/>
    <mergeCell ref="AF3:AI3"/>
    <mergeCell ref="A24:D24"/>
    <mergeCell ref="F24:I24"/>
    <mergeCell ref="N27:T27"/>
    <mergeCell ref="AF27:AI27"/>
    <mergeCell ref="J3:J5"/>
    <mergeCell ref="K3:K5"/>
    <mergeCell ref="L4:L5"/>
    <mergeCell ref="M4:M5"/>
    <mergeCell ref="N3:N5"/>
    <mergeCell ref="O3:O5"/>
    <mergeCell ref="A28:AI28"/>
    <mergeCell ref="A3:A5"/>
    <mergeCell ref="B4:B5"/>
    <mergeCell ref="C4:C5"/>
    <mergeCell ref="D4:D5"/>
    <mergeCell ref="E4:E5"/>
    <mergeCell ref="F4:F5"/>
    <mergeCell ref="G4:G5"/>
    <mergeCell ref="H4:H5"/>
    <mergeCell ref="I3:I5"/>
    <mergeCell ref="AE3:AE5"/>
    <mergeCell ref="AF4:AG4"/>
    <mergeCell ref="AH4:AI4"/>
    <mergeCell ref="P3:P5"/>
    <mergeCell ref="Q3:Q5"/>
    <mergeCell ref="R4:R5"/>
    <mergeCell ref="S4:S5"/>
    <mergeCell ref="T3:T5"/>
    <mergeCell ref="U4:U5"/>
    <mergeCell ref="V4:V5"/>
    <mergeCell ref="W4:W5"/>
    <mergeCell ref="X3:X5"/>
    <mergeCell ref="Y3:Y5"/>
    <mergeCell ref="AJ3:AW4"/>
    <mergeCell ref="Z4:Z5"/>
    <mergeCell ref="AA4:AA5"/>
    <mergeCell ref="AB4:AB5"/>
    <mergeCell ref="AC3:AC5"/>
    <mergeCell ref="AD3:AD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">
      <selection activeCell="B19" activeCellId="1" sqref="B2 B19"/>
    </sheetView>
  </sheetViews>
  <sheetFormatPr defaultColWidth="9.140625" defaultRowHeight="15"/>
  <cols>
    <col min="1" max="16" width="8.00390625" style="0" customWidth="1"/>
  </cols>
  <sheetData>
    <row r="1" spans="2:15" ht="8.25" customHeight="1">
      <c r="B1" s="52" t="s">
        <v>38</v>
      </c>
      <c r="C1" s="52" t="s">
        <v>39</v>
      </c>
      <c r="D1" s="124" t="s">
        <v>40</v>
      </c>
      <c r="E1" s="124" t="s">
        <v>41</v>
      </c>
      <c r="F1" s="139" t="s">
        <v>50</v>
      </c>
      <c r="G1" s="138" t="s">
        <v>49</v>
      </c>
      <c r="H1" s="124" t="s">
        <v>47</v>
      </c>
      <c r="I1" s="124" t="s">
        <v>46</v>
      </c>
      <c r="J1" s="14" t="s">
        <v>108</v>
      </c>
      <c r="K1" s="124" t="s">
        <v>48</v>
      </c>
      <c r="L1" s="124" t="s">
        <v>42</v>
      </c>
      <c r="M1" s="124" t="s">
        <v>43</v>
      </c>
      <c r="N1" s="124" t="s">
        <v>45</v>
      </c>
      <c r="O1" s="140" t="s">
        <v>52</v>
      </c>
    </row>
    <row r="2" spans="2:15" ht="8.25" customHeight="1">
      <c r="B2" s="125">
        <f aca="true" t="shared" si="0" ref="B2:O2">SUM(B3:B17)</f>
        <v>397</v>
      </c>
      <c r="C2" s="125">
        <f t="shared" si="0"/>
        <v>58</v>
      </c>
      <c r="D2" s="125">
        <f t="shared" si="0"/>
        <v>140</v>
      </c>
      <c r="E2" s="125">
        <f t="shared" si="0"/>
        <v>16</v>
      </c>
      <c r="F2" s="125">
        <f t="shared" si="0"/>
        <v>1</v>
      </c>
      <c r="G2" s="125">
        <f t="shared" si="0"/>
        <v>31</v>
      </c>
      <c r="H2" s="125">
        <f t="shared" si="0"/>
        <v>5</v>
      </c>
      <c r="I2" s="125">
        <f t="shared" si="0"/>
        <v>74</v>
      </c>
      <c r="J2" s="125">
        <f t="shared" si="0"/>
        <v>6</v>
      </c>
      <c r="K2" s="125">
        <f t="shared" si="0"/>
        <v>52</v>
      </c>
      <c r="L2" s="75">
        <f t="shared" si="0"/>
        <v>4</v>
      </c>
      <c r="M2" s="75">
        <f t="shared" si="0"/>
        <v>1</v>
      </c>
      <c r="N2" s="75">
        <f t="shared" si="0"/>
        <v>3</v>
      </c>
      <c r="O2" s="75">
        <f t="shared" si="0"/>
        <v>6</v>
      </c>
    </row>
    <row r="3" spans="1:15" ht="8.25" customHeight="1">
      <c r="A3" s="3" t="s">
        <v>55</v>
      </c>
      <c r="B3" s="126">
        <v>103</v>
      </c>
      <c r="C3" s="127">
        <v>8</v>
      </c>
      <c r="D3" s="61">
        <v>35</v>
      </c>
      <c r="E3" s="142"/>
      <c r="F3" s="142"/>
      <c r="G3" s="4"/>
      <c r="H3" s="4"/>
      <c r="I3" s="4"/>
      <c r="J3" s="142">
        <v>6</v>
      </c>
      <c r="K3" s="4">
        <v>48</v>
      </c>
      <c r="L3" s="4"/>
      <c r="M3" s="4"/>
      <c r="N3" s="4"/>
      <c r="O3" s="142">
        <v>6</v>
      </c>
    </row>
    <row r="4" spans="1:15" ht="8.25" customHeight="1">
      <c r="A4" s="2" t="s">
        <v>56</v>
      </c>
      <c r="B4" s="18">
        <v>54</v>
      </c>
      <c r="C4" s="1">
        <v>7</v>
      </c>
      <c r="D4" s="1">
        <v>4</v>
      </c>
      <c r="E4" s="1">
        <v>4</v>
      </c>
      <c r="F4" s="150">
        <v>0</v>
      </c>
      <c r="G4" s="143">
        <v>0</v>
      </c>
      <c r="H4" s="144">
        <v>5</v>
      </c>
      <c r="I4" s="144">
        <v>27</v>
      </c>
      <c r="J4" s="144"/>
      <c r="K4" s="144">
        <v>4</v>
      </c>
      <c r="L4" s="150">
        <v>0</v>
      </c>
      <c r="M4" s="150">
        <v>0</v>
      </c>
      <c r="N4" s="144">
        <v>3</v>
      </c>
      <c r="O4" s="144"/>
    </row>
    <row r="5" spans="1:15" ht="8.25" customHeight="1">
      <c r="A5" s="2" t="s">
        <v>57</v>
      </c>
      <c r="B5" s="78">
        <v>22</v>
      </c>
      <c r="C5" s="150">
        <v>5</v>
      </c>
      <c r="D5" s="150">
        <v>4</v>
      </c>
      <c r="E5" s="150">
        <v>12</v>
      </c>
      <c r="F5" s="150">
        <v>1</v>
      </c>
      <c r="G5" s="146">
        <v>0</v>
      </c>
      <c r="H5" s="150">
        <v>0</v>
      </c>
      <c r="I5" s="150">
        <v>0</v>
      </c>
      <c r="J5" s="151"/>
      <c r="K5" s="151">
        <v>0</v>
      </c>
      <c r="L5" s="150">
        <v>0</v>
      </c>
      <c r="M5" s="150">
        <v>0</v>
      </c>
      <c r="N5" s="150">
        <v>0</v>
      </c>
      <c r="O5" s="151"/>
    </row>
    <row r="6" spans="1:15" ht="8.25" customHeight="1">
      <c r="A6" s="2" t="s">
        <v>58</v>
      </c>
      <c r="B6" s="116">
        <v>127</v>
      </c>
      <c r="C6" s="116">
        <v>5</v>
      </c>
      <c r="D6" s="116">
        <v>89</v>
      </c>
      <c r="E6" s="116">
        <v>0</v>
      </c>
      <c r="F6" s="116">
        <v>0</v>
      </c>
      <c r="G6" s="117">
        <v>31</v>
      </c>
      <c r="H6" s="116">
        <v>0</v>
      </c>
      <c r="I6" s="116">
        <v>0</v>
      </c>
      <c r="J6" s="116"/>
      <c r="K6" s="116">
        <v>0</v>
      </c>
      <c r="L6" s="116">
        <v>2</v>
      </c>
      <c r="M6" s="150">
        <v>0</v>
      </c>
      <c r="N6" s="150">
        <v>0</v>
      </c>
      <c r="O6" s="116"/>
    </row>
    <row r="7" spans="1:15" ht="8.25" customHeight="1">
      <c r="A7" s="2" t="s">
        <v>59</v>
      </c>
      <c r="B7" s="1">
        <v>7</v>
      </c>
      <c r="C7" s="150">
        <v>1</v>
      </c>
      <c r="D7" s="144">
        <v>0</v>
      </c>
      <c r="E7" s="144">
        <v>0</v>
      </c>
      <c r="F7" s="144">
        <v>0</v>
      </c>
      <c r="G7" s="148">
        <v>0</v>
      </c>
      <c r="H7" s="144">
        <v>0</v>
      </c>
      <c r="I7" s="144">
        <v>6</v>
      </c>
      <c r="J7" s="144"/>
      <c r="K7" s="144">
        <v>0</v>
      </c>
      <c r="L7" s="150">
        <v>0</v>
      </c>
      <c r="M7" s="150">
        <v>0</v>
      </c>
      <c r="N7" s="150">
        <v>0</v>
      </c>
      <c r="O7" s="144"/>
    </row>
    <row r="8" spans="1:15" ht="8.25" customHeight="1">
      <c r="A8" s="2" t="s">
        <v>60</v>
      </c>
      <c r="B8" s="1">
        <v>0</v>
      </c>
      <c r="C8" s="2">
        <v>0</v>
      </c>
      <c r="D8" s="2">
        <v>0</v>
      </c>
      <c r="E8" s="2">
        <v>0</v>
      </c>
      <c r="F8" s="135">
        <v>0</v>
      </c>
      <c r="G8" s="149">
        <v>0</v>
      </c>
      <c r="H8" s="135">
        <v>0</v>
      </c>
      <c r="I8" s="135">
        <v>0</v>
      </c>
      <c r="J8" s="135"/>
      <c r="K8" s="135">
        <v>0</v>
      </c>
      <c r="L8" s="150">
        <v>0</v>
      </c>
      <c r="M8" s="150">
        <v>0</v>
      </c>
      <c r="N8" s="150">
        <v>0</v>
      </c>
      <c r="O8" s="135"/>
    </row>
    <row r="9" spans="1:15" ht="8.25" customHeight="1">
      <c r="A9" s="2" t="s">
        <v>61</v>
      </c>
      <c r="B9" s="1">
        <v>13</v>
      </c>
      <c r="C9" s="150">
        <v>11</v>
      </c>
      <c r="D9" s="150">
        <v>0</v>
      </c>
      <c r="E9" s="150">
        <v>0</v>
      </c>
      <c r="F9" s="2">
        <v>0</v>
      </c>
      <c r="G9" s="121">
        <v>0</v>
      </c>
      <c r="H9" s="2">
        <v>0</v>
      </c>
      <c r="I9" s="2">
        <v>0</v>
      </c>
      <c r="J9" s="2"/>
      <c r="K9" s="2">
        <v>0</v>
      </c>
      <c r="L9" s="150">
        <v>2</v>
      </c>
      <c r="M9" s="2">
        <v>0</v>
      </c>
      <c r="N9" s="2">
        <v>0</v>
      </c>
      <c r="O9" s="2"/>
    </row>
    <row r="10" spans="1:15" ht="8.25" customHeight="1">
      <c r="A10" s="2" t="s">
        <v>62</v>
      </c>
      <c r="B10" s="78">
        <v>2</v>
      </c>
      <c r="C10" s="150">
        <v>2</v>
      </c>
      <c r="D10" s="2">
        <v>0</v>
      </c>
      <c r="E10" s="144">
        <v>0</v>
      </c>
      <c r="F10" s="144">
        <v>0</v>
      </c>
      <c r="G10" s="148">
        <v>0</v>
      </c>
      <c r="H10" s="144">
        <v>0</v>
      </c>
      <c r="I10" s="144">
        <v>0</v>
      </c>
      <c r="J10" s="144"/>
      <c r="K10" s="144">
        <v>0</v>
      </c>
      <c r="L10" s="144">
        <v>0</v>
      </c>
      <c r="M10" s="144">
        <v>0</v>
      </c>
      <c r="N10" s="144">
        <v>0</v>
      </c>
      <c r="O10" s="144"/>
    </row>
    <row r="11" spans="1:15" ht="8.25" customHeight="1">
      <c r="A11" s="2" t="s">
        <v>63</v>
      </c>
      <c r="B11" s="85">
        <v>15</v>
      </c>
      <c r="C11" s="150">
        <v>15</v>
      </c>
      <c r="D11" s="150">
        <v>0</v>
      </c>
      <c r="E11" s="150">
        <v>0</v>
      </c>
      <c r="F11" s="150">
        <v>0</v>
      </c>
      <c r="G11" s="143">
        <v>0</v>
      </c>
      <c r="H11" s="150">
        <v>0</v>
      </c>
      <c r="I11" s="150">
        <v>0</v>
      </c>
      <c r="J11" s="150"/>
      <c r="K11" s="150">
        <v>0</v>
      </c>
      <c r="L11" s="150">
        <v>0</v>
      </c>
      <c r="M11" s="150">
        <v>0</v>
      </c>
      <c r="N11" s="150">
        <v>0</v>
      </c>
      <c r="O11" s="150"/>
    </row>
    <row r="12" spans="1:15" ht="8.25" customHeight="1">
      <c r="A12" s="2" t="s">
        <v>64</v>
      </c>
      <c r="B12" s="123">
        <v>27</v>
      </c>
      <c r="C12" s="132">
        <v>0</v>
      </c>
      <c r="D12" s="133">
        <v>0</v>
      </c>
      <c r="E12" s="134">
        <v>0</v>
      </c>
      <c r="F12" s="2">
        <v>0</v>
      </c>
      <c r="G12" s="121">
        <v>0</v>
      </c>
      <c r="H12" s="2">
        <v>0</v>
      </c>
      <c r="I12" s="133">
        <v>27</v>
      </c>
      <c r="J12" s="2"/>
      <c r="K12" s="2">
        <v>0</v>
      </c>
      <c r="L12" s="2">
        <v>0</v>
      </c>
      <c r="M12" s="2">
        <v>0</v>
      </c>
      <c r="N12" s="2">
        <v>0</v>
      </c>
      <c r="O12" s="2"/>
    </row>
    <row r="13" spans="1:15" ht="8.25" customHeight="1">
      <c r="A13" s="1" t="s">
        <v>65</v>
      </c>
      <c r="B13" s="78">
        <v>11</v>
      </c>
      <c r="C13" s="150">
        <v>3</v>
      </c>
      <c r="D13" s="150">
        <v>8</v>
      </c>
      <c r="E13" s="150">
        <v>0</v>
      </c>
      <c r="F13" s="151">
        <v>0</v>
      </c>
      <c r="G13" s="146">
        <v>0</v>
      </c>
      <c r="H13" s="150">
        <v>0</v>
      </c>
      <c r="I13" s="150">
        <v>0</v>
      </c>
      <c r="J13" s="151"/>
      <c r="K13" s="151">
        <v>0</v>
      </c>
      <c r="L13" s="150">
        <v>0</v>
      </c>
      <c r="M13" s="150">
        <v>0</v>
      </c>
      <c r="N13" s="150">
        <v>0</v>
      </c>
      <c r="O13" s="151"/>
    </row>
    <row r="14" spans="1:15" ht="8.25" customHeight="1">
      <c r="A14" s="2" t="s">
        <v>66</v>
      </c>
      <c r="B14" s="1">
        <v>16</v>
      </c>
      <c r="C14" s="150">
        <v>1</v>
      </c>
      <c r="D14" s="144">
        <v>0</v>
      </c>
      <c r="E14" s="144">
        <v>0</v>
      </c>
      <c r="F14" s="144">
        <v>0</v>
      </c>
      <c r="G14" s="148">
        <v>0</v>
      </c>
      <c r="H14" s="144">
        <v>0</v>
      </c>
      <c r="I14" s="144">
        <v>14</v>
      </c>
      <c r="J14" s="144"/>
      <c r="K14" s="144">
        <v>0</v>
      </c>
      <c r="L14" s="144">
        <v>0</v>
      </c>
      <c r="M14" s="144">
        <v>1</v>
      </c>
      <c r="N14" s="144">
        <v>0</v>
      </c>
      <c r="O14" s="144"/>
    </row>
    <row r="15" spans="1:15" ht="8.25" customHeight="1">
      <c r="A15" s="2" t="s">
        <v>67</v>
      </c>
      <c r="B15" s="1">
        <v>0</v>
      </c>
      <c r="C15" s="2">
        <v>0</v>
      </c>
      <c r="D15" s="144">
        <v>0</v>
      </c>
      <c r="E15" s="144">
        <v>0</v>
      </c>
      <c r="F15" s="144">
        <v>0</v>
      </c>
      <c r="G15" s="148">
        <v>0</v>
      </c>
      <c r="H15" s="144">
        <v>0</v>
      </c>
      <c r="I15" s="144">
        <v>0</v>
      </c>
      <c r="J15" s="144"/>
      <c r="K15" s="144">
        <v>0</v>
      </c>
      <c r="L15" s="144">
        <v>0</v>
      </c>
      <c r="M15" s="144">
        <v>0</v>
      </c>
      <c r="N15" s="144">
        <v>0</v>
      </c>
      <c r="O15" s="144"/>
    </row>
    <row r="16" spans="1:15" ht="8.25" customHeight="1">
      <c r="A16" s="2" t="s">
        <v>68</v>
      </c>
      <c r="B16" s="1">
        <v>0</v>
      </c>
      <c r="C16" s="2">
        <v>0</v>
      </c>
      <c r="D16" s="135">
        <v>0</v>
      </c>
      <c r="E16" s="135">
        <v>0</v>
      </c>
      <c r="F16" s="135">
        <v>0</v>
      </c>
      <c r="G16" s="149">
        <v>0</v>
      </c>
      <c r="H16" s="135">
        <v>0</v>
      </c>
      <c r="I16" s="135">
        <v>0</v>
      </c>
      <c r="J16" s="135"/>
      <c r="K16" s="135">
        <v>0</v>
      </c>
      <c r="L16" s="135">
        <v>0</v>
      </c>
      <c r="M16" s="135">
        <v>0</v>
      </c>
      <c r="N16" s="135">
        <v>0</v>
      </c>
      <c r="O16" s="135"/>
    </row>
    <row r="17" ht="8.25" customHeight="1"/>
    <row r="18" spans="2:16" ht="8.25" customHeight="1">
      <c r="B18" s="58" t="s">
        <v>38</v>
      </c>
      <c r="C18" s="58" t="s">
        <v>39</v>
      </c>
      <c r="D18" s="58" t="s">
        <v>40</v>
      </c>
      <c r="E18" s="58" t="s">
        <v>41</v>
      </c>
      <c r="F18" s="58" t="s">
        <v>110</v>
      </c>
      <c r="G18" s="14" t="s">
        <v>109</v>
      </c>
      <c r="H18" s="63" t="s">
        <v>47</v>
      </c>
      <c r="I18" s="14" t="s">
        <v>107</v>
      </c>
      <c r="J18" s="14" t="s">
        <v>108</v>
      </c>
      <c r="K18" s="14" t="s">
        <v>105</v>
      </c>
      <c r="L18" s="14" t="s">
        <v>104</v>
      </c>
      <c r="M18" s="14" t="s">
        <v>106</v>
      </c>
      <c r="N18" s="58" t="s">
        <v>111</v>
      </c>
      <c r="O18" s="63" t="s">
        <v>112</v>
      </c>
      <c r="P18" s="63" t="s">
        <v>113</v>
      </c>
    </row>
    <row r="19" spans="2:16" ht="8.25" customHeight="1">
      <c r="B19" s="16">
        <f aca="true" t="shared" si="1" ref="B19:P19">SUM(B20:B33)</f>
        <v>1641</v>
      </c>
      <c r="C19" s="16">
        <f t="shared" si="1"/>
        <v>509</v>
      </c>
      <c r="D19" s="16">
        <f t="shared" si="1"/>
        <v>17</v>
      </c>
      <c r="E19" s="16">
        <f t="shared" si="1"/>
        <v>34</v>
      </c>
      <c r="F19" s="16">
        <f>SUM(F20:F33)</f>
        <v>125</v>
      </c>
      <c r="G19" s="16">
        <f>SUM(G20:G33)</f>
        <v>1</v>
      </c>
      <c r="H19" s="16">
        <f>SUM(H20:H33)</f>
        <v>4</v>
      </c>
      <c r="I19" s="16">
        <f>SUM(I20:I33)</f>
        <v>1</v>
      </c>
      <c r="J19" s="16">
        <f>SUM(J20:J33)</f>
        <v>1</v>
      </c>
      <c r="K19" s="16">
        <f>SUM(K20:K33)</f>
        <v>33</v>
      </c>
      <c r="L19" s="16">
        <f t="shared" si="1"/>
        <v>903</v>
      </c>
      <c r="M19" s="16">
        <f t="shared" si="1"/>
        <v>1</v>
      </c>
      <c r="N19" s="16">
        <f t="shared" si="1"/>
        <v>5</v>
      </c>
      <c r="O19" s="16">
        <f t="shared" si="1"/>
        <v>1</v>
      </c>
      <c r="P19" s="16">
        <f t="shared" si="1"/>
        <v>6</v>
      </c>
    </row>
    <row r="20" spans="1:16" ht="8.25" customHeight="1">
      <c r="A20" s="3" t="s">
        <v>55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</row>
    <row r="21" spans="1:16" ht="8.25" customHeight="1">
      <c r="A21" s="2" t="s">
        <v>56</v>
      </c>
      <c r="B21" s="17">
        <v>174</v>
      </c>
      <c r="C21" s="18">
        <v>72</v>
      </c>
      <c r="D21" s="18">
        <v>10</v>
      </c>
      <c r="E21" s="18">
        <v>6</v>
      </c>
      <c r="F21" s="18">
        <v>81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5</v>
      </c>
      <c r="O21" s="18">
        <v>0</v>
      </c>
      <c r="P21" s="18">
        <v>0</v>
      </c>
    </row>
    <row r="22" spans="1:16" ht="8.25" customHeight="1">
      <c r="A22" s="2" t="s">
        <v>57</v>
      </c>
      <c r="B22" s="18">
        <v>107</v>
      </c>
      <c r="C22" s="18">
        <v>63</v>
      </c>
      <c r="D22" s="18">
        <v>1</v>
      </c>
      <c r="E22" s="18">
        <v>4</v>
      </c>
      <c r="F22" s="18">
        <v>35</v>
      </c>
      <c r="G22" s="18">
        <v>0</v>
      </c>
      <c r="H22" s="18">
        <v>4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</row>
    <row r="23" spans="1:16" ht="8.25" customHeight="1">
      <c r="A23" s="2" t="s">
        <v>58</v>
      </c>
      <c r="B23" s="18">
        <v>124</v>
      </c>
      <c r="C23" s="18">
        <v>65</v>
      </c>
      <c r="D23" s="18">
        <v>0</v>
      </c>
      <c r="E23" s="18">
        <v>18</v>
      </c>
      <c r="F23" s="18">
        <v>8</v>
      </c>
      <c r="G23" s="18">
        <v>0</v>
      </c>
      <c r="H23" s="18">
        <v>0</v>
      </c>
      <c r="I23" s="18">
        <v>0</v>
      </c>
      <c r="J23" s="18">
        <v>0</v>
      </c>
      <c r="K23" s="18">
        <v>26</v>
      </c>
      <c r="L23" s="18">
        <v>0</v>
      </c>
      <c r="M23" s="18">
        <v>0</v>
      </c>
      <c r="N23" s="18">
        <v>0</v>
      </c>
      <c r="O23" s="18">
        <v>1</v>
      </c>
      <c r="P23" s="18">
        <v>6</v>
      </c>
    </row>
    <row r="24" spans="1:16" ht="8.25" customHeight="1">
      <c r="A24" s="2" t="s">
        <v>59</v>
      </c>
      <c r="B24" s="18">
        <v>16</v>
      </c>
      <c r="C24" s="18">
        <v>16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</row>
    <row r="25" spans="1:16" ht="8.25" customHeight="1">
      <c r="A25" s="2" t="s">
        <v>60</v>
      </c>
      <c r="B25" s="18">
        <v>2</v>
      </c>
      <c r="C25" s="18">
        <v>2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</row>
    <row r="26" spans="1:16" ht="8.25" customHeight="1">
      <c r="A26" s="2" t="s">
        <v>61</v>
      </c>
      <c r="B26" s="18">
        <v>987</v>
      </c>
      <c r="C26" s="18">
        <v>84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903</v>
      </c>
      <c r="M26" s="18">
        <v>0</v>
      </c>
      <c r="N26" s="18">
        <v>0</v>
      </c>
      <c r="O26" s="18">
        <v>0</v>
      </c>
      <c r="P26" s="18">
        <v>0</v>
      </c>
    </row>
    <row r="27" spans="1:16" ht="8.25" customHeight="1">
      <c r="A27" s="2" t="s">
        <v>62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</row>
    <row r="28" spans="1:16" ht="8.25" customHeight="1">
      <c r="A28" s="2" t="s">
        <v>63</v>
      </c>
      <c r="B28" s="18">
        <v>190</v>
      </c>
      <c r="C28" s="18">
        <v>190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</row>
    <row r="29" spans="1:16" ht="8.25" customHeight="1">
      <c r="A29" s="2" t="s">
        <v>64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</row>
    <row r="30" spans="1:16" ht="8.25" customHeight="1">
      <c r="A30" s="1" t="s">
        <v>65</v>
      </c>
      <c r="B30" s="18">
        <v>11</v>
      </c>
      <c r="C30" s="49">
        <v>0</v>
      </c>
      <c r="D30" s="49">
        <v>6</v>
      </c>
      <c r="E30" s="49">
        <v>5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</row>
    <row r="31" spans="1:16" ht="8.25" customHeight="1">
      <c r="A31" s="2" t="s">
        <v>66</v>
      </c>
      <c r="B31" s="18">
        <v>25</v>
      </c>
      <c r="C31" s="18">
        <v>12</v>
      </c>
      <c r="D31" s="18">
        <v>0</v>
      </c>
      <c r="E31" s="18">
        <v>1</v>
      </c>
      <c r="F31" s="18">
        <v>1</v>
      </c>
      <c r="G31" s="18">
        <v>1</v>
      </c>
      <c r="H31" s="18">
        <v>0</v>
      </c>
      <c r="I31" s="18">
        <v>1</v>
      </c>
      <c r="J31" s="18">
        <v>1</v>
      </c>
      <c r="K31" s="18">
        <v>7</v>
      </c>
      <c r="L31" s="18">
        <v>0</v>
      </c>
      <c r="M31" s="18">
        <v>1</v>
      </c>
      <c r="N31" s="18">
        <v>0</v>
      </c>
      <c r="O31" s="18">
        <v>0</v>
      </c>
      <c r="P31" s="18">
        <v>0</v>
      </c>
    </row>
    <row r="32" spans="1:16" ht="8.25" customHeight="1">
      <c r="A32" s="2" t="s">
        <v>67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</row>
    <row r="33" spans="1:16" ht="8.25" customHeight="1">
      <c r="A33" s="2" t="s">
        <v>68</v>
      </c>
      <c r="B33" s="18">
        <v>5</v>
      </c>
      <c r="C33" s="18">
        <v>5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</row>
    <row r="34" spans="1:16" ht="8.25" customHeight="1">
      <c r="A34" s="200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18"/>
      <c r="M34" s="18"/>
      <c r="N34" s="18"/>
      <c r="O34" s="18"/>
      <c r="P34" s="18"/>
    </row>
    <row r="35" spans="1:16" ht="38.25" customHeight="1">
      <c r="A35" s="202"/>
      <c r="B35" s="14" t="s">
        <v>38</v>
      </c>
      <c r="C35" s="14" t="s">
        <v>39</v>
      </c>
      <c r="D35" s="14" t="s">
        <v>40</v>
      </c>
      <c r="E35" s="14" t="s">
        <v>41</v>
      </c>
      <c r="F35" s="14" t="s">
        <v>110</v>
      </c>
      <c r="G35" s="14" t="s">
        <v>109</v>
      </c>
      <c r="H35" s="14" t="s">
        <v>47</v>
      </c>
      <c r="I35" s="14" t="s">
        <v>107</v>
      </c>
      <c r="J35" s="14" t="s">
        <v>108</v>
      </c>
      <c r="K35" s="14" t="s">
        <v>105</v>
      </c>
      <c r="L35" s="155" t="s">
        <v>104</v>
      </c>
      <c r="M35" s="14" t="s">
        <v>106</v>
      </c>
      <c r="N35" s="14" t="s">
        <v>111</v>
      </c>
      <c r="O35" s="14" t="s">
        <v>112</v>
      </c>
      <c r="P35" s="14" t="s">
        <v>113</v>
      </c>
    </row>
    <row r="36" spans="1:11" ht="13.5">
      <c r="A36" s="3" t="s">
        <v>55</v>
      </c>
      <c r="B36" s="202">
        <f>B3+B20</f>
        <v>103</v>
      </c>
      <c r="C36" s="202">
        <f aca="true" t="shared" si="2" ref="C36:K36">C3+C20</f>
        <v>8</v>
      </c>
      <c r="D36" s="202">
        <f t="shared" si="2"/>
        <v>35</v>
      </c>
      <c r="E36" s="202">
        <f t="shared" si="2"/>
        <v>0</v>
      </c>
      <c r="F36" s="202">
        <f t="shared" si="2"/>
        <v>0</v>
      </c>
      <c r="G36" s="202">
        <f t="shared" si="2"/>
        <v>0</v>
      </c>
      <c r="H36" s="202">
        <f t="shared" si="2"/>
        <v>0</v>
      </c>
      <c r="I36" s="202">
        <f t="shared" si="2"/>
        <v>0</v>
      </c>
      <c r="J36" s="202">
        <f t="shared" si="2"/>
        <v>6</v>
      </c>
      <c r="K36" s="202">
        <f t="shared" si="2"/>
        <v>48</v>
      </c>
    </row>
    <row r="37" spans="1:11" ht="13.5">
      <c r="A37" s="2" t="s">
        <v>56</v>
      </c>
      <c r="B37" s="202">
        <f aca="true" t="shared" si="3" ref="B37:K49">B4+B21</f>
        <v>228</v>
      </c>
      <c r="C37" s="202">
        <f t="shared" si="3"/>
        <v>79</v>
      </c>
      <c r="D37" s="202">
        <f t="shared" si="3"/>
        <v>14</v>
      </c>
      <c r="E37" s="202">
        <f t="shared" si="3"/>
        <v>10</v>
      </c>
      <c r="F37" s="202">
        <f t="shared" si="3"/>
        <v>81</v>
      </c>
      <c r="G37" s="202">
        <f t="shared" si="3"/>
        <v>0</v>
      </c>
      <c r="H37" s="202">
        <f t="shared" si="3"/>
        <v>5</v>
      </c>
      <c r="I37" s="202">
        <f t="shared" si="3"/>
        <v>27</v>
      </c>
      <c r="J37" s="202">
        <f t="shared" si="3"/>
        <v>0</v>
      </c>
      <c r="K37" s="202">
        <f t="shared" si="3"/>
        <v>4</v>
      </c>
    </row>
    <row r="38" spans="1:11" ht="13.5">
      <c r="A38" s="2" t="s">
        <v>57</v>
      </c>
      <c r="B38" s="202">
        <f t="shared" si="3"/>
        <v>129</v>
      </c>
      <c r="C38" s="202">
        <f t="shared" si="3"/>
        <v>68</v>
      </c>
      <c r="D38" s="202">
        <f t="shared" si="3"/>
        <v>5</v>
      </c>
      <c r="E38" s="202">
        <f t="shared" si="3"/>
        <v>16</v>
      </c>
      <c r="F38" s="202">
        <f t="shared" si="3"/>
        <v>36</v>
      </c>
      <c r="G38" s="202">
        <f t="shared" si="3"/>
        <v>0</v>
      </c>
      <c r="H38" s="202">
        <f t="shared" si="3"/>
        <v>4</v>
      </c>
      <c r="I38" s="202">
        <f t="shared" si="3"/>
        <v>0</v>
      </c>
      <c r="J38" s="202">
        <f t="shared" si="3"/>
        <v>0</v>
      </c>
      <c r="K38" s="202">
        <f t="shared" si="3"/>
        <v>0</v>
      </c>
    </row>
    <row r="39" spans="1:11" ht="13.5">
      <c r="A39" s="2" t="s">
        <v>58</v>
      </c>
      <c r="B39" s="202">
        <f t="shared" si="3"/>
        <v>251</v>
      </c>
      <c r="C39" s="202">
        <f t="shared" si="3"/>
        <v>70</v>
      </c>
      <c r="D39" s="202">
        <f t="shared" si="3"/>
        <v>89</v>
      </c>
      <c r="E39" s="202">
        <f t="shared" si="3"/>
        <v>18</v>
      </c>
      <c r="F39" s="202">
        <f t="shared" si="3"/>
        <v>8</v>
      </c>
      <c r="G39" s="202">
        <f t="shared" si="3"/>
        <v>31</v>
      </c>
      <c r="H39" s="202">
        <f t="shared" si="3"/>
        <v>0</v>
      </c>
      <c r="I39" s="202">
        <f t="shared" si="3"/>
        <v>0</v>
      </c>
      <c r="J39" s="202">
        <f t="shared" si="3"/>
        <v>0</v>
      </c>
      <c r="K39" s="202">
        <f t="shared" si="3"/>
        <v>26</v>
      </c>
    </row>
    <row r="40" spans="1:11" ht="13.5">
      <c r="A40" s="2" t="s">
        <v>59</v>
      </c>
      <c r="B40" s="202">
        <f t="shared" si="3"/>
        <v>23</v>
      </c>
      <c r="C40" s="202">
        <f t="shared" si="3"/>
        <v>17</v>
      </c>
      <c r="D40" s="202">
        <f t="shared" si="3"/>
        <v>0</v>
      </c>
      <c r="E40" s="202">
        <f t="shared" si="3"/>
        <v>0</v>
      </c>
      <c r="F40" s="202">
        <f t="shared" si="3"/>
        <v>0</v>
      </c>
      <c r="G40" s="202">
        <f t="shared" si="3"/>
        <v>0</v>
      </c>
      <c r="H40" s="202">
        <f t="shared" si="3"/>
        <v>0</v>
      </c>
      <c r="I40" s="202">
        <f t="shared" si="3"/>
        <v>6</v>
      </c>
      <c r="J40" s="202">
        <f t="shared" si="3"/>
        <v>0</v>
      </c>
      <c r="K40" s="202">
        <f t="shared" si="3"/>
        <v>0</v>
      </c>
    </row>
    <row r="41" spans="1:11" ht="13.5">
      <c r="A41" s="2" t="s">
        <v>60</v>
      </c>
      <c r="B41" s="202">
        <f t="shared" si="3"/>
        <v>2</v>
      </c>
      <c r="C41" s="202">
        <f t="shared" si="3"/>
        <v>2</v>
      </c>
      <c r="D41" s="202">
        <f t="shared" si="3"/>
        <v>0</v>
      </c>
      <c r="E41" s="202">
        <f t="shared" si="3"/>
        <v>0</v>
      </c>
      <c r="F41" s="202">
        <f t="shared" si="3"/>
        <v>0</v>
      </c>
      <c r="G41" s="202">
        <f t="shared" si="3"/>
        <v>0</v>
      </c>
      <c r="H41" s="202">
        <f t="shared" si="3"/>
        <v>0</v>
      </c>
      <c r="I41" s="202">
        <f t="shared" si="3"/>
        <v>0</v>
      </c>
      <c r="J41" s="202">
        <f t="shared" si="3"/>
        <v>0</v>
      </c>
      <c r="K41" s="202">
        <f t="shared" si="3"/>
        <v>0</v>
      </c>
    </row>
    <row r="42" spans="1:11" ht="13.5">
      <c r="A42" s="2" t="s">
        <v>61</v>
      </c>
      <c r="B42" s="202">
        <f t="shared" si="3"/>
        <v>1000</v>
      </c>
      <c r="C42" s="202">
        <f t="shared" si="3"/>
        <v>95</v>
      </c>
      <c r="D42" s="202">
        <f t="shared" si="3"/>
        <v>0</v>
      </c>
      <c r="E42" s="202">
        <f t="shared" si="3"/>
        <v>0</v>
      </c>
      <c r="F42" s="202">
        <f t="shared" si="3"/>
        <v>0</v>
      </c>
      <c r="G42" s="202">
        <f t="shared" si="3"/>
        <v>0</v>
      </c>
      <c r="H42" s="202">
        <f t="shared" si="3"/>
        <v>0</v>
      </c>
      <c r="I42" s="202">
        <f t="shared" si="3"/>
        <v>0</v>
      </c>
      <c r="J42" s="202">
        <f t="shared" si="3"/>
        <v>0</v>
      </c>
      <c r="K42" s="202">
        <f t="shared" si="3"/>
        <v>0</v>
      </c>
    </row>
    <row r="43" spans="1:11" ht="13.5">
      <c r="A43" s="2" t="s">
        <v>62</v>
      </c>
      <c r="B43" s="202">
        <f t="shared" si="3"/>
        <v>2</v>
      </c>
      <c r="C43" s="202">
        <f t="shared" si="3"/>
        <v>2</v>
      </c>
      <c r="D43" s="202">
        <f t="shared" si="3"/>
        <v>0</v>
      </c>
      <c r="E43" s="202">
        <f t="shared" si="3"/>
        <v>0</v>
      </c>
      <c r="F43" s="202">
        <f t="shared" si="3"/>
        <v>0</v>
      </c>
      <c r="G43" s="202">
        <f t="shared" si="3"/>
        <v>0</v>
      </c>
      <c r="H43" s="202">
        <f t="shared" si="3"/>
        <v>0</v>
      </c>
      <c r="I43" s="202">
        <f t="shared" si="3"/>
        <v>0</v>
      </c>
      <c r="J43" s="202">
        <f t="shared" si="3"/>
        <v>0</v>
      </c>
      <c r="K43" s="202">
        <f t="shared" si="3"/>
        <v>0</v>
      </c>
    </row>
    <row r="44" spans="1:11" ht="13.5">
      <c r="A44" s="2" t="s">
        <v>63</v>
      </c>
      <c r="B44" s="202">
        <f t="shared" si="3"/>
        <v>205</v>
      </c>
      <c r="C44" s="202">
        <f t="shared" si="3"/>
        <v>205</v>
      </c>
      <c r="D44" s="202">
        <f t="shared" si="3"/>
        <v>0</v>
      </c>
      <c r="E44" s="202">
        <f t="shared" si="3"/>
        <v>0</v>
      </c>
      <c r="F44" s="202">
        <f t="shared" si="3"/>
        <v>0</v>
      </c>
      <c r="G44" s="202">
        <f t="shared" si="3"/>
        <v>0</v>
      </c>
      <c r="H44" s="202">
        <f t="shared" si="3"/>
        <v>0</v>
      </c>
      <c r="I44" s="202">
        <f t="shared" si="3"/>
        <v>0</v>
      </c>
      <c r="J44" s="202">
        <f t="shared" si="3"/>
        <v>0</v>
      </c>
      <c r="K44" s="202">
        <f t="shared" si="3"/>
        <v>0</v>
      </c>
    </row>
    <row r="45" spans="1:11" ht="13.5">
      <c r="A45" s="2" t="s">
        <v>64</v>
      </c>
      <c r="B45" s="202">
        <f t="shared" si="3"/>
        <v>27</v>
      </c>
      <c r="C45" s="202">
        <f t="shared" si="3"/>
        <v>0</v>
      </c>
      <c r="D45" s="202">
        <f t="shared" si="3"/>
        <v>0</v>
      </c>
      <c r="E45" s="202">
        <f t="shared" si="3"/>
        <v>0</v>
      </c>
      <c r="F45" s="202">
        <f t="shared" si="3"/>
        <v>0</v>
      </c>
      <c r="G45" s="202">
        <f t="shared" si="3"/>
        <v>0</v>
      </c>
      <c r="H45" s="202">
        <f t="shared" si="3"/>
        <v>0</v>
      </c>
      <c r="I45" s="202">
        <f t="shared" si="3"/>
        <v>27</v>
      </c>
      <c r="J45" s="202">
        <f t="shared" si="3"/>
        <v>0</v>
      </c>
      <c r="K45" s="202">
        <f t="shared" si="3"/>
        <v>0</v>
      </c>
    </row>
    <row r="46" spans="1:11" ht="13.5">
      <c r="A46" s="1" t="s">
        <v>65</v>
      </c>
      <c r="B46" s="202">
        <f t="shared" si="3"/>
        <v>22</v>
      </c>
      <c r="C46" s="202">
        <f t="shared" si="3"/>
        <v>3</v>
      </c>
      <c r="D46" s="202">
        <f t="shared" si="3"/>
        <v>14</v>
      </c>
      <c r="E46" s="202">
        <f t="shared" si="3"/>
        <v>5</v>
      </c>
      <c r="F46" s="202">
        <f t="shared" si="3"/>
        <v>0</v>
      </c>
      <c r="G46" s="202">
        <f t="shared" si="3"/>
        <v>0</v>
      </c>
      <c r="H46" s="202">
        <f t="shared" si="3"/>
        <v>0</v>
      </c>
      <c r="I46" s="202">
        <f t="shared" si="3"/>
        <v>0</v>
      </c>
      <c r="J46" s="202">
        <f t="shared" si="3"/>
        <v>0</v>
      </c>
      <c r="K46" s="202">
        <f t="shared" si="3"/>
        <v>0</v>
      </c>
    </row>
    <row r="47" spans="1:11" ht="13.5">
      <c r="A47" s="2" t="s">
        <v>66</v>
      </c>
      <c r="B47" s="202">
        <f t="shared" si="3"/>
        <v>41</v>
      </c>
      <c r="C47" s="202">
        <f t="shared" si="3"/>
        <v>13</v>
      </c>
      <c r="D47" s="202">
        <f t="shared" si="3"/>
        <v>0</v>
      </c>
      <c r="E47" s="202">
        <f t="shared" si="3"/>
        <v>1</v>
      </c>
      <c r="F47" s="202">
        <f t="shared" si="3"/>
        <v>1</v>
      </c>
      <c r="G47" s="202">
        <f t="shared" si="3"/>
        <v>1</v>
      </c>
      <c r="H47" s="202">
        <f t="shared" si="3"/>
        <v>0</v>
      </c>
      <c r="I47" s="202">
        <f t="shared" si="3"/>
        <v>15</v>
      </c>
      <c r="J47" s="202">
        <f t="shared" si="3"/>
        <v>1</v>
      </c>
      <c r="K47" s="202">
        <f t="shared" si="3"/>
        <v>7</v>
      </c>
    </row>
    <row r="48" spans="1:11" ht="13.5">
      <c r="A48" s="2" t="s">
        <v>67</v>
      </c>
      <c r="B48" s="202">
        <f t="shared" si="3"/>
        <v>0</v>
      </c>
      <c r="C48" s="202">
        <f t="shared" si="3"/>
        <v>0</v>
      </c>
      <c r="D48" s="202">
        <f t="shared" si="3"/>
        <v>0</v>
      </c>
      <c r="E48" s="202">
        <f t="shared" si="3"/>
        <v>0</v>
      </c>
      <c r="F48" s="202">
        <f t="shared" si="3"/>
        <v>0</v>
      </c>
      <c r="G48" s="202">
        <f t="shared" si="3"/>
        <v>0</v>
      </c>
      <c r="H48" s="202">
        <f t="shared" si="3"/>
        <v>0</v>
      </c>
      <c r="I48" s="202">
        <f t="shared" si="3"/>
        <v>0</v>
      </c>
      <c r="J48" s="202">
        <f t="shared" si="3"/>
        <v>0</v>
      </c>
      <c r="K48" s="202">
        <f t="shared" si="3"/>
        <v>0</v>
      </c>
    </row>
    <row r="49" spans="1:11" ht="13.5">
      <c r="A49" s="2" t="s">
        <v>68</v>
      </c>
      <c r="B49" s="202">
        <f t="shared" si="3"/>
        <v>5</v>
      </c>
      <c r="C49" s="202">
        <f t="shared" si="3"/>
        <v>5</v>
      </c>
      <c r="D49" s="202">
        <f t="shared" si="3"/>
        <v>0</v>
      </c>
      <c r="E49" s="202">
        <f t="shared" si="3"/>
        <v>0</v>
      </c>
      <c r="F49" s="202">
        <f t="shared" si="3"/>
        <v>0</v>
      </c>
      <c r="G49" s="202">
        <f t="shared" si="3"/>
        <v>0</v>
      </c>
      <c r="H49" s="202">
        <f t="shared" si="3"/>
        <v>0</v>
      </c>
      <c r="I49" s="202">
        <f t="shared" si="3"/>
        <v>0</v>
      </c>
      <c r="J49" s="202">
        <f t="shared" si="3"/>
        <v>0</v>
      </c>
      <c r="K49" s="202">
        <f t="shared" si="3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陈俊</dc:creator>
  <cp:keywords/>
  <dc:description/>
  <cp:lastModifiedBy>万华</cp:lastModifiedBy>
  <cp:lastPrinted>2020-07-01T04:37:05Z</cp:lastPrinted>
  <dcterms:created xsi:type="dcterms:W3CDTF">2017-03-01T02:56:06Z</dcterms:created>
  <dcterms:modified xsi:type="dcterms:W3CDTF">2020-07-01T04:52:59Z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